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S 2020\kumpulan soal\"/>
    </mc:Choice>
  </mc:AlternateContent>
  <xr:revisionPtr revIDLastSave="0" documentId="13_ncr:1_{DC303B89-2A72-49F1-AB64-6DD6985A70E2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DATA GURU" sheetId="9" r:id="rId1"/>
    <sheet name="FORM 365" sheetId="17" r:id="rId2"/>
    <sheet name="HASIL" sheetId="3" r:id="rId3"/>
    <sheet name="EVALUASI" sheetId="8" r:id="rId4"/>
    <sheet name="NILAI PERINGKAT" sheetId="5" r:id="rId5"/>
    <sheet name="KELAS" sheetId="16" r:id="rId6"/>
  </sheets>
  <definedNames>
    <definedName name="a_1">{0;"satu";"dua";"tiga";"empat";"lima";"enam";"tujuh";"delapan";"sembilan";"sepuluh";"sebelas";"dua belas";"tiga belas";"empat belas";"lima belas";"enam belas";"tujuh belas";"delapan belas";"sembilan belas"}</definedName>
    <definedName name="n_1">{0;1;2;3;4;5;6;7;8;9;10;11;12;13;14;15;16;17;18;19}</definedName>
    <definedName name="_xlnm.Print_Area" localSheetId="0">'DATA GURU'!$A$1:$H$38</definedName>
    <definedName name="_xlnm.Print_Area" localSheetId="3">EVALUASI!$BE$1:$BJ$237</definedName>
    <definedName name="_xlnm.Print_Area" localSheetId="2">HASIL!$A$1:$BB$230</definedName>
    <definedName name="_xlnm.Print_Area" localSheetId="4">'NILAI PERINGKAT'!$O$1:$W$31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6" l="1"/>
  <c r="I6" i="16"/>
  <c r="J5" i="16"/>
  <c r="I4" i="16"/>
  <c r="I3" i="16"/>
  <c r="A1" i="16"/>
  <c r="L27" i="5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88" i="3"/>
  <c r="BB89" i="3"/>
  <c r="BB90" i="3"/>
  <c r="BB91" i="3"/>
  <c r="BB92" i="3"/>
  <c r="BB93" i="3"/>
  <c r="BB94" i="3"/>
  <c r="BB95" i="3"/>
  <c r="BB96" i="3"/>
  <c r="BB97" i="3"/>
  <c r="BB98" i="3"/>
  <c r="BB99" i="3"/>
  <c r="BB100" i="3"/>
  <c r="BB101" i="3"/>
  <c r="BB102" i="3"/>
  <c r="BB103" i="3"/>
  <c r="BB104" i="3"/>
  <c r="BB105" i="3"/>
  <c r="BB106" i="3"/>
  <c r="BB107" i="3"/>
  <c r="BB108" i="3"/>
  <c r="BB109" i="3"/>
  <c r="BB110" i="3"/>
  <c r="BB111" i="3"/>
  <c r="BB112" i="3"/>
  <c r="BB113" i="3"/>
  <c r="BB114" i="3"/>
  <c r="BB115" i="3"/>
  <c r="BB116" i="3"/>
  <c r="BB117" i="3"/>
  <c r="BB118" i="3"/>
  <c r="BB119" i="3"/>
  <c r="BB120" i="3"/>
  <c r="BB121" i="3"/>
  <c r="BB122" i="3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50" i="3"/>
  <c r="BB151" i="3"/>
  <c r="BB152" i="3"/>
  <c r="BB153" i="3"/>
  <c r="BB154" i="3"/>
  <c r="BB155" i="3"/>
  <c r="BB156" i="3"/>
  <c r="BB157" i="3"/>
  <c r="BB158" i="3"/>
  <c r="BB159" i="3"/>
  <c r="BB160" i="3"/>
  <c r="BB161" i="3"/>
  <c r="BB162" i="3"/>
  <c r="BB163" i="3"/>
  <c r="BB164" i="3"/>
  <c r="BB165" i="3"/>
  <c r="BB166" i="3"/>
  <c r="BB167" i="3"/>
  <c r="BB168" i="3"/>
  <c r="BB169" i="3"/>
  <c r="BB170" i="3"/>
  <c r="BB171" i="3"/>
  <c r="BB172" i="3"/>
  <c r="BB173" i="3"/>
  <c r="BB174" i="3"/>
  <c r="BB175" i="3"/>
  <c r="BB176" i="3"/>
  <c r="BB177" i="3"/>
  <c r="BB178" i="3"/>
  <c r="BB179" i="3"/>
  <c r="BB180" i="3"/>
  <c r="BB181" i="3"/>
  <c r="BB182" i="3"/>
  <c r="BB183" i="3"/>
  <c r="BB184" i="3"/>
  <c r="BB185" i="3"/>
  <c r="BB186" i="3"/>
  <c r="BB187" i="3"/>
  <c r="BB188" i="3"/>
  <c r="BB189" i="3"/>
  <c r="BB190" i="3"/>
  <c r="BB191" i="3"/>
  <c r="BB192" i="3"/>
  <c r="BB193" i="3"/>
  <c r="BB194" i="3"/>
  <c r="BB195" i="3"/>
  <c r="BB196" i="3"/>
  <c r="BB197" i="3"/>
  <c r="BB198" i="3"/>
  <c r="BB199" i="3"/>
  <c r="BB200" i="3"/>
  <c r="BB201" i="3"/>
  <c r="BB202" i="3"/>
  <c r="BB203" i="3"/>
  <c r="BB204" i="3"/>
  <c r="BB205" i="3"/>
  <c r="BB206" i="3"/>
  <c r="BB207" i="3"/>
  <c r="BB208" i="3"/>
  <c r="BB209" i="3"/>
  <c r="BB210" i="3"/>
  <c r="BB211" i="3"/>
  <c r="BB212" i="3"/>
  <c r="BB213" i="3"/>
  <c r="BB214" i="3"/>
  <c r="BB215" i="3"/>
  <c r="BB216" i="3"/>
  <c r="BB217" i="3"/>
  <c r="BB218" i="3"/>
  <c r="BB219" i="3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13" i="5"/>
  <c r="H230" i="8"/>
  <c r="H231" i="8" s="1"/>
  <c r="H22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Y50" i="8"/>
  <c r="AY51" i="8"/>
  <c r="AY52" i="8"/>
  <c r="AY53" i="8"/>
  <c r="AY54" i="8"/>
  <c r="AY55" i="8"/>
  <c r="AY56" i="8"/>
  <c r="AY57" i="8"/>
  <c r="AY58" i="8"/>
  <c r="AY59" i="8"/>
  <c r="AY60" i="8"/>
  <c r="AY61" i="8"/>
  <c r="AY62" i="8"/>
  <c r="AY63" i="8"/>
  <c r="AY64" i="8"/>
  <c r="AY65" i="8"/>
  <c r="AY66" i="8"/>
  <c r="AY67" i="8"/>
  <c r="AY68" i="8"/>
  <c r="AY69" i="8"/>
  <c r="AY70" i="8"/>
  <c r="AY71" i="8"/>
  <c r="AY72" i="8"/>
  <c r="AY73" i="8"/>
  <c r="AY74" i="8"/>
  <c r="AY75" i="8"/>
  <c r="AY76" i="8"/>
  <c r="AY77" i="8"/>
  <c r="AY78" i="8"/>
  <c r="AY79" i="8"/>
  <c r="AY80" i="8"/>
  <c r="AY81" i="8"/>
  <c r="AY82" i="8"/>
  <c r="AY83" i="8"/>
  <c r="AY84" i="8"/>
  <c r="AY85" i="8"/>
  <c r="AY86" i="8"/>
  <c r="AY87" i="8"/>
  <c r="AY88" i="8"/>
  <c r="AY89" i="8"/>
  <c r="AY90" i="8"/>
  <c r="AY91" i="8"/>
  <c r="AY92" i="8"/>
  <c r="AY93" i="8"/>
  <c r="AY94" i="8"/>
  <c r="AY95" i="8"/>
  <c r="AY96" i="8"/>
  <c r="AY97" i="8"/>
  <c r="AY98" i="8"/>
  <c r="AY99" i="8"/>
  <c r="AY100" i="8"/>
  <c r="AY101" i="8"/>
  <c r="AY102" i="8"/>
  <c r="AY103" i="8"/>
  <c r="AY104" i="8"/>
  <c r="AY105" i="8"/>
  <c r="AY106" i="8"/>
  <c r="AY107" i="8"/>
  <c r="AY108" i="8"/>
  <c r="AY109" i="8"/>
  <c r="AY110" i="8"/>
  <c r="AY111" i="8"/>
  <c r="AY112" i="8"/>
  <c r="AY113" i="8"/>
  <c r="AY114" i="8"/>
  <c r="AY115" i="8"/>
  <c r="AY116" i="8"/>
  <c r="AY117" i="8"/>
  <c r="AY118" i="8"/>
  <c r="AY119" i="8"/>
  <c r="AY120" i="8"/>
  <c r="AY121" i="8"/>
  <c r="AY122" i="8"/>
  <c r="AY123" i="8"/>
  <c r="AY124" i="8"/>
  <c r="AY125" i="8"/>
  <c r="AY126" i="8"/>
  <c r="AY127" i="8"/>
  <c r="AY128" i="8"/>
  <c r="AY129" i="8"/>
  <c r="AY130" i="8"/>
  <c r="AY131" i="8"/>
  <c r="AY132" i="8"/>
  <c r="AY133" i="8"/>
  <c r="AY134" i="8"/>
  <c r="AY135" i="8"/>
  <c r="AY136" i="8"/>
  <c r="AY137" i="8"/>
  <c r="AY138" i="8"/>
  <c r="AY139" i="8"/>
  <c r="AY140" i="8"/>
  <c r="AY141" i="8"/>
  <c r="AY142" i="8"/>
  <c r="AY143" i="8"/>
  <c r="AY144" i="8"/>
  <c r="AY145" i="8"/>
  <c r="AY146" i="8"/>
  <c r="AY147" i="8"/>
  <c r="AY148" i="8"/>
  <c r="AY149" i="8"/>
  <c r="AY150" i="8"/>
  <c r="AY151" i="8"/>
  <c r="AY152" i="8"/>
  <c r="AY153" i="8"/>
  <c r="AY154" i="8"/>
  <c r="AY155" i="8"/>
  <c r="AY156" i="8"/>
  <c r="AY157" i="8"/>
  <c r="AY158" i="8"/>
  <c r="AY159" i="8"/>
  <c r="AY160" i="8"/>
  <c r="AY161" i="8"/>
  <c r="AY162" i="8"/>
  <c r="AY163" i="8"/>
  <c r="AY164" i="8"/>
  <c r="AY165" i="8"/>
  <c r="AY166" i="8"/>
  <c r="AY167" i="8"/>
  <c r="AY168" i="8"/>
  <c r="AY169" i="8"/>
  <c r="AY170" i="8"/>
  <c r="AY171" i="8"/>
  <c r="AY172" i="8"/>
  <c r="AY173" i="8"/>
  <c r="AY174" i="8"/>
  <c r="AY175" i="8"/>
  <c r="AY176" i="8"/>
  <c r="AY177" i="8"/>
  <c r="AY178" i="8"/>
  <c r="AY179" i="8"/>
  <c r="AY180" i="8"/>
  <c r="AY181" i="8"/>
  <c r="AY182" i="8"/>
  <c r="AY183" i="8"/>
  <c r="AY184" i="8"/>
  <c r="AY185" i="8"/>
  <c r="AY186" i="8"/>
  <c r="AY187" i="8"/>
  <c r="AY188" i="8"/>
  <c r="AY189" i="8"/>
  <c r="AY190" i="8"/>
  <c r="AY191" i="8"/>
  <c r="AY192" i="8"/>
  <c r="AY193" i="8"/>
  <c r="AY194" i="8"/>
  <c r="AY195" i="8"/>
  <c r="AY196" i="8"/>
  <c r="AY197" i="8"/>
  <c r="AY198" i="8"/>
  <c r="AY199" i="8"/>
  <c r="AY200" i="8"/>
  <c r="AY201" i="8"/>
  <c r="AY202" i="8"/>
  <c r="AY203" i="8"/>
  <c r="AY204" i="8"/>
  <c r="AY205" i="8"/>
  <c r="AY206" i="8"/>
  <c r="AY207" i="8"/>
  <c r="AY208" i="8"/>
  <c r="AY209" i="8"/>
  <c r="AY210" i="8"/>
  <c r="AY211" i="8"/>
  <c r="AY212" i="8"/>
  <c r="AY213" i="8"/>
  <c r="AY214" i="8"/>
  <c r="AY215" i="8"/>
  <c r="AY216" i="8"/>
  <c r="AY217" i="8"/>
  <c r="AY218" i="8"/>
  <c r="AY219" i="8"/>
  <c r="AY220" i="8"/>
  <c r="AY221" i="8"/>
  <c r="AY222" i="8"/>
  <c r="AY223" i="8"/>
  <c r="AY224" i="8"/>
  <c r="AY225" i="8"/>
  <c r="AY226" i="8"/>
  <c r="AY227" i="8"/>
  <c r="AY228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X50" i="8"/>
  <c r="AX51" i="8"/>
  <c r="AX52" i="8"/>
  <c r="AX53" i="8"/>
  <c r="AX54" i="8"/>
  <c r="AX55" i="8"/>
  <c r="AX56" i="8"/>
  <c r="AX57" i="8"/>
  <c r="AX58" i="8"/>
  <c r="AX59" i="8"/>
  <c r="AX60" i="8"/>
  <c r="AX61" i="8"/>
  <c r="AX62" i="8"/>
  <c r="AX63" i="8"/>
  <c r="AX64" i="8"/>
  <c r="AX65" i="8"/>
  <c r="AX66" i="8"/>
  <c r="AX67" i="8"/>
  <c r="AX68" i="8"/>
  <c r="AX69" i="8"/>
  <c r="AX70" i="8"/>
  <c r="AX71" i="8"/>
  <c r="AX72" i="8"/>
  <c r="AX73" i="8"/>
  <c r="AX74" i="8"/>
  <c r="AX75" i="8"/>
  <c r="AX76" i="8"/>
  <c r="AX77" i="8"/>
  <c r="AX78" i="8"/>
  <c r="AX79" i="8"/>
  <c r="AX80" i="8"/>
  <c r="AX81" i="8"/>
  <c r="AX82" i="8"/>
  <c r="AX83" i="8"/>
  <c r="AX84" i="8"/>
  <c r="AX85" i="8"/>
  <c r="AX86" i="8"/>
  <c r="AX87" i="8"/>
  <c r="AX88" i="8"/>
  <c r="AX89" i="8"/>
  <c r="AX90" i="8"/>
  <c r="AX91" i="8"/>
  <c r="AX92" i="8"/>
  <c r="AX93" i="8"/>
  <c r="AX94" i="8"/>
  <c r="AX95" i="8"/>
  <c r="AX96" i="8"/>
  <c r="AX97" i="8"/>
  <c r="AX98" i="8"/>
  <c r="AX99" i="8"/>
  <c r="AX100" i="8"/>
  <c r="AX101" i="8"/>
  <c r="AX102" i="8"/>
  <c r="AX103" i="8"/>
  <c r="AX104" i="8"/>
  <c r="AX105" i="8"/>
  <c r="AX106" i="8"/>
  <c r="AX107" i="8"/>
  <c r="AX108" i="8"/>
  <c r="AX109" i="8"/>
  <c r="AX110" i="8"/>
  <c r="AX111" i="8"/>
  <c r="AX112" i="8"/>
  <c r="AX113" i="8"/>
  <c r="AX114" i="8"/>
  <c r="AX115" i="8"/>
  <c r="AX116" i="8"/>
  <c r="AX117" i="8"/>
  <c r="AX118" i="8"/>
  <c r="AX119" i="8"/>
  <c r="AX120" i="8"/>
  <c r="AX121" i="8"/>
  <c r="AX122" i="8"/>
  <c r="AX123" i="8"/>
  <c r="AX124" i="8"/>
  <c r="AX125" i="8"/>
  <c r="AX126" i="8"/>
  <c r="AX127" i="8"/>
  <c r="AX128" i="8"/>
  <c r="AX129" i="8"/>
  <c r="AX130" i="8"/>
  <c r="AX131" i="8"/>
  <c r="AX132" i="8"/>
  <c r="AX133" i="8"/>
  <c r="AX134" i="8"/>
  <c r="AX135" i="8"/>
  <c r="AX136" i="8"/>
  <c r="AX137" i="8"/>
  <c r="AX138" i="8"/>
  <c r="AX139" i="8"/>
  <c r="AX140" i="8"/>
  <c r="AX141" i="8"/>
  <c r="AX142" i="8"/>
  <c r="AX143" i="8"/>
  <c r="AX144" i="8"/>
  <c r="AX145" i="8"/>
  <c r="AX146" i="8"/>
  <c r="AX147" i="8"/>
  <c r="AX148" i="8"/>
  <c r="AX149" i="8"/>
  <c r="AX150" i="8"/>
  <c r="AX151" i="8"/>
  <c r="AX152" i="8"/>
  <c r="AX153" i="8"/>
  <c r="AX154" i="8"/>
  <c r="AX155" i="8"/>
  <c r="AX156" i="8"/>
  <c r="AX157" i="8"/>
  <c r="AX158" i="8"/>
  <c r="AX159" i="8"/>
  <c r="AX160" i="8"/>
  <c r="AX161" i="8"/>
  <c r="AX162" i="8"/>
  <c r="AX163" i="8"/>
  <c r="AX164" i="8"/>
  <c r="AX165" i="8"/>
  <c r="AX166" i="8"/>
  <c r="AX167" i="8"/>
  <c r="AX168" i="8"/>
  <c r="AX169" i="8"/>
  <c r="AX170" i="8"/>
  <c r="AX171" i="8"/>
  <c r="AX172" i="8"/>
  <c r="AX173" i="8"/>
  <c r="AX174" i="8"/>
  <c r="AX175" i="8"/>
  <c r="AX176" i="8"/>
  <c r="AX177" i="8"/>
  <c r="AX178" i="8"/>
  <c r="AX179" i="8"/>
  <c r="AX180" i="8"/>
  <c r="AX181" i="8"/>
  <c r="AX182" i="8"/>
  <c r="AX183" i="8"/>
  <c r="AX184" i="8"/>
  <c r="AX185" i="8"/>
  <c r="AX186" i="8"/>
  <c r="AX187" i="8"/>
  <c r="AX188" i="8"/>
  <c r="AX189" i="8"/>
  <c r="AX190" i="8"/>
  <c r="AX191" i="8"/>
  <c r="AX192" i="8"/>
  <c r="AX193" i="8"/>
  <c r="AX194" i="8"/>
  <c r="AX195" i="8"/>
  <c r="AX196" i="8"/>
  <c r="AX197" i="8"/>
  <c r="AX198" i="8"/>
  <c r="AX199" i="8"/>
  <c r="AX200" i="8"/>
  <c r="AX201" i="8"/>
  <c r="AX202" i="8"/>
  <c r="AX203" i="8"/>
  <c r="AX204" i="8"/>
  <c r="AX205" i="8"/>
  <c r="AX206" i="8"/>
  <c r="AX207" i="8"/>
  <c r="AX208" i="8"/>
  <c r="AX209" i="8"/>
  <c r="AX210" i="8"/>
  <c r="AX211" i="8"/>
  <c r="AX212" i="8"/>
  <c r="AX213" i="8"/>
  <c r="AX214" i="8"/>
  <c r="AX215" i="8"/>
  <c r="AX216" i="8"/>
  <c r="AX217" i="8"/>
  <c r="AX218" i="8"/>
  <c r="AX219" i="8"/>
  <c r="AX220" i="8"/>
  <c r="AX221" i="8"/>
  <c r="AX222" i="8"/>
  <c r="AX223" i="8"/>
  <c r="AX224" i="8"/>
  <c r="AX225" i="8"/>
  <c r="AX226" i="8"/>
  <c r="AX227" i="8"/>
  <c r="AX228" i="8"/>
  <c r="AW20" i="8"/>
  <c r="AW21" i="8"/>
  <c r="AW22" i="8"/>
  <c r="AW23" i="8"/>
  <c r="AW24" i="8"/>
  <c r="AW25" i="8"/>
  <c r="AW26" i="8"/>
  <c r="AW27" i="8"/>
  <c r="AW28" i="8"/>
  <c r="AW29" i="8"/>
  <c r="AW30" i="8"/>
  <c r="AW31" i="8"/>
  <c r="AW32" i="8"/>
  <c r="AW33" i="8"/>
  <c r="AW34" i="8"/>
  <c r="AW35" i="8"/>
  <c r="AW36" i="8"/>
  <c r="AW37" i="8"/>
  <c r="AW38" i="8"/>
  <c r="AW39" i="8"/>
  <c r="AW40" i="8"/>
  <c r="AW41" i="8"/>
  <c r="AW42" i="8"/>
  <c r="AW43" i="8"/>
  <c r="AW44" i="8"/>
  <c r="AW45" i="8"/>
  <c r="AW46" i="8"/>
  <c r="AW47" i="8"/>
  <c r="AW48" i="8"/>
  <c r="AW49" i="8"/>
  <c r="AW50" i="8"/>
  <c r="AW51" i="8"/>
  <c r="AW52" i="8"/>
  <c r="AW53" i="8"/>
  <c r="AW54" i="8"/>
  <c r="AW55" i="8"/>
  <c r="AW56" i="8"/>
  <c r="AW57" i="8"/>
  <c r="AW58" i="8"/>
  <c r="AW59" i="8"/>
  <c r="AW60" i="8"/>
  <c r="AW61" i="8"/>
  <c r="AW62" i="8"/>
  <c r="AW63" i="8"/>
  <c r="AW64" i="8"/>
  <c r="AW65" i="8"/>
  <c r="AW66" i="8"/>
  <c r="AW67" i="8"/>
  <c r="AW68" i="8"/>
  <c r="AW69" i="8"/>
  <c r="AW70" i="8"/>
  <c r="AW71" i="8"/>
  <c r="AW72" i="8"/>
  <c r="AW73" i="8"/>
  <c r="AW74" i="8"/>
  <c r="AW75" i="8"/>
  <c r="AW76" i="8"/>
  <c r="AW77" i="8"/>
  <c r="AW78" i="8"/>
  <c r="AW79" i="8"/>
  <c r="AW80" i="8"/>
  <c r="AW81" i="8"/>
  <c r="AW82" i="8"/>
  <c r="AW83" i="8"/>
  <c r="AW84" i="8"/>
  <c r="AW85" i="8"/>
  <c r="AW86" i="8"/>
  <c r="AW87" i="8"/>
  <c r="AW88" i="8"/>
  <c r="AW89" i="8"/>
  <c r="AW90" i="8"/>
  <c r="AW91" i="8"/>
  <c r="AW92" i="8"/>
  <c r="AW93" i="8"/>
  <c r="AW94" i="8"/>
  <c r="AW95" i="8"/>
  <c r="AW96" i="8"/>
  <c r="AW97" i="8"/>
  <c r="AW98" i="8"/>
  <c r="AW99" i="8"/>
  <c r="AW100" i="8"/>
  <c r="AW101" i="8"/>
  <c r="AW102" i="8"/>
  <c r="AW103" i="8"/>
  <c r="AW104" i="8"/>
  <c r="AW105" i="8"/>
  <c r="AW106" i="8"/>
  <c r="AW107" i="8"/>
  <c r="AW108" i="8"/>
  <c r="AW109" i="8"/>
  <c r="AW110" i="8"/>
  <c r="AW111" i="8"/>
  <c r="AW112" i="8"/>
  <c r="AW113" i="8"/>
  <c r="AW114" i="8"/>
  <c r="AW115" i="8"/>
  <c r="AW116" i="8"/>
  <c r="AW117" i="8"/>
  <c r="AW118" i="8"/>
  <c r="AW119" i="8"/>
  <c r="AW120" i="8"/>
  <c r="AW121" i="8"/>
  <c r="AW122" i="8"/>
  <c r="AW123" i="8"/>
  <c r="AW124" i="8"/>
  <c r="AW125" i="8"/>
  <c r="AW126" i="8"/>
  <c r="AW127" i="8"/>
  <c r="AW128" i="8"/>
  <c r="AW129" i="8"/>
  <c r="AW130" i="8"/>
  <c r="AW131" i="8"/>
  <c r="AW132" i="8"/>
  <c r="AW133" i="8"/>
  <c r="AW134" i="8"/>
  <c r="AW135" i="8"/>
  <c r="AW136" i="8"/>
  <c r="AW137" i="8"/>
  <c r="AW138" i="8"/>
  <c r="AW139" i="8"/>
  <c r="AW140" i="8"/>
  <c r="AW141" i="8"/>
  <c r="AW142" i="8"/>
  <c r="AW143" i="8"/>
  <c r="AW144" i="8"/>
  <c r="AW145" i="8"/>
  <c r="AW146" i="8"/>
  <c r="AW147" i="8"/>
  <c r="AW148" i="8"/>
  <c r="AW149" i="8"/>
  <c r="AW150" i="8"/>
  <c r="AW151" i="8"/>
  <c r="AW152" i="8"/>
  <c r="AW153" i="8"/>
  <c r="AW154" i="8"/>
  <c r="AW155" i="8"/>
  <c r="AW156" i="8"/>
  <c r="AW157" i="8"/>
  <c r="AW158" i="8"/>
  <c r="AW159" i="8"/>
  <c r="AW160" i="8"/>
  <c r="AW161" i="8"/>
  <c r="AW162" i="8"/>
  <c r="AW163" i="8"/>
  <c r="AW164" i="8"/>
  <c r="AW165" i="8"/>
  <c r="AW166" i="8"/>
  <c r="AW167" i="8"/>
  <c r="AW168" i="8"/>
  <c r="AW169" i="8"/>
  <c r="AW170" i="8"/>
  <c r="AW171" i="8"/>
  <c r="AW172" i="8"/>
  <c r="AW173" i="8"/>
  <c r="AW174" i="8"/>
  <c r="AW175" i="8"/>
  <c r="AW176" i="8"/>
  <c r="AW177" i="8"/>
  <c r="AW178" i="8"/>
  <c r="AW179" i="8"/>
  <c r="AW180" i="8"/>
  <c r="AW181" i="8"/>
  <c r="AW182" i="8"/>
  <c r="AW183" i="8"/>
  <c r="AW184" i="8"/>
  <c r="AW185" i="8"/>
  <c r="AW186" i="8"/>
  <c r="AW187" i="8"/>
  <c r="AW188" i="8"/>
  <c r="AW189" i="8"/>
  <c r="AW190" i="8"/>
  <c r="AW191" i="8"/>
  <c r="AW192" i="8"/>
  <c r="AW193" i="8"/>
  <c r="AW194" i="8"/>
  <c r="AW195" i="8"/>
  <c r="AW196" i="8"/>
  <c r="AW197" i="8"/>
  <c r="AW198" i="8"/>
  <c r="AW199" i="8"/>
  <c r="AW200" i="8"/>
  <c r="AW201" i="8"/>
  <c r="AW202" i="8"/>
  <c r="AW203" i="8"/>
  <c r="AW204" i="8"/>
  <c r="AW205" i="8"/>
  <c r="AW206" i="8"/>
  <c r="AW207" i="8"/>
  <c r="AW208" i="8"/>
  <c r="AW209" i="8"/>
  <c r="AW210" i="8"/>
  <c r="AW211" i="8"/>
  <c r="AW212" i="8"/>
  <c r="AW213" i="8"/>
  <c r="AW214" i="8"/>
  <c r="AW215" i="8"/>
  <c r="AW216" i="8"/>
  <c r="AW217" i="8"/>
  <c r="AW218" i="8"/>
  <c r="AW219" i="8"/>
  <c r="AW220" i="8"/>
  <c r="AW221" i="8"/>
  <c r="AW222" i="8"/>
  <c r="AW223" i="8"/>
  <c r="AW224" i="8"/>
  <c r="AW225" i="8"/>
  <c r="AW226" i="8"/>
  <c r="AW227" i="8"/>
  <c r="AW228" i="8"/>
  <c r="AV20" i="8"/>
  <c r="AV21" i="8"/>
  <c r="AV22" i="8"/>
  <c r="AV23" i="8"/>
  <c r="AV24" i="8"/>
  <c r="AV25" i="8"/>
  <c r="AV26" i="8"/>
  <c r="AV27" i="8"/>
  <c r="AV28" i="8"/>
  <c r="AV29" i="8"/>
  <c r="AV30" i="8"/>
  <c r="AV31" i="8"/>
  <c r="AV32" i="8"/>
  <c r="AV33" i="8"/>
  <c r="AV34" i="8"/>
  <c r="AV35" i="8"/>
  <c r="AV36" i="8"/>
  <c r="AV37" i="8"/>
  <c r="AV38" i="8"/>
  <c r="AV39" i="8"/>
  <c r="AV40" i="8"/>
  <c r="AV41" i="8"/>
  <c r="AV42" i="8"/>
  <c r="AV43" i="8"/>
  <c r="AV44" i="8"/>
  <c r="AV45" i="8"/>
  <c r="AV46" i="8"/>
  <c r="AV47" i="8"/>
  <c r="AV48" i="8"/>
  <c r="AV49" i="8"/>
  <c r="AV50" i="8"/>
  <c r="AV51" i="8"/>
  <c r="AV52" i="8"/>
  <c r="AV53" i="8"/>
  <c r="AV54" i="8"/>
  <c r="AV55" i="8"/>
  <c r="AV56" i="8"/>
  <c r="AV57" i="8"/>
  <c r="AV58" i="8"/>
  <c r="AV59" i="8"/>
  <c r="AV60" i="8"/>
  <c r="AV61" i="8"/>
  <c r="AV62" i="8"/>
  <c r="AV63" i="8"/>
  <c r="AV64" i="8"/>
  <c r="AV65" i="8"/>
  <c r="AV66" i="8"/>
  <c r="AV67" i="8"/>
  <c r="AV68" i="8"/>
  <c r="AV69" i="8"/>
  <c r="AV70" i="8"/>
  <c r="AV71" i="8"/>
  <c r="AV72" i="8"/>
  <c r="AV73" i="8"/>
  <c r="AV74" i="8"/>
  <c r="AV75" i="8"/>
  <c r="AV76" i="8"/>
  <c r="AV77" i="8"/>
  <c r="AV78" i="8"/>
  <c r="AV79" i="8"/>
  <c r="AV80" i="8"/>
  <c r="AV81" i="8"/>
  <c r="AV82" i="8"/>
  <c r="AV83" i="8"/>
  <c r="AV84" i="8"/>
  <c r="AV85" i="8"/>
  <c r="AV86" i="8"/>
  <c r="AV87" i="8"/>
  <c r="AV88" i="8"/>
  <c r="AV89" i="8"/>
  <c r="AV90" i="8"/>
  <c r="AV91" i="8"/>
  <c r="AV92" i="8"/>
  <c r="AV93" i="8"/>
  <c r="AV94" i="8"/>
  <c r="AV95" i="8"/>
  <c r="AV96" i="8"/>
  <c r="AV97" i="8"/>
  <c r="AV98" i="8"/>
  <c r="AV99" i="8"/>
  <c r="AV100" i="8"/>
  <c r="AV101" i="8"/>
  <c r="AV102" i="8"/>
  <c r="AV103" i="8"/>
  <c r="AV104" i="8"/>
  <c r="AV105" i="8"/>
  <c r="AV106" i="8"/>
  <c r="AV107" i="8"/>
  <c r="AV108" i="8"/>
  <c r="AV109" i="8"/>
  <c r="AV110" i="8"/>
  <c r="AV111" i="8"/>
  <c r="AV112" i="8"/>
  <c r="AV113" i="8"/>
  <c r="AV114" i="8"/>
  <c r="AV115" i="8"/>
  <c r="AV116" i="8"/>
  <c r="AV117" i="8"/>
  <c r="AV118" i="8"/>
  <c r="AV119" i="8"/>
  <c r="AV120" i="8"/>
  <c r="AV121" i="8"/>
  <c r="AV122" i="8"/>
  <c r="AV123" i="8"/>
  <c r="AV124" i="8"/>
  <c r="AV125" i="8"/>
  <c r="AV126" i="8"/>
  <c r="AV127" i="8"/>
  <c r="AV128" i="8"/>
  <c r="AV129" i="8"/>
  <c r="AV130" i="8"/>
  <c r="AV131" i="8"/>
  <c r="AV132" i="8"/>
  <c r="AV133" i="8"/>
  <c r="AV134" i="8"/>
  <c r="AV135" i="8"/>
  <c r="AV136" i="8"/>
  <c r="AV137" i="8"/>
  <c r="AV138" i="8"/>
  <c r="AV139" i="8"/>
  <c r="AV140" i="8"/>
  <c r="AV141" i="8"/>
  <c r="AV142" i="8"/>
  <c r="AV143" i="8"/>
  <c r="AV144" i="8"/>
  <c r="AV145" i="8"/>
  <c r="AV146" i="8"/>
  <c r="AV147" i="8"/>
  <c r="AV148" i="8"/>
  <c r="AV149" i="8"/>
  <c r="AV150" i="8"/>
  <c r="AV151" i="8"/>
  <c r="AV152" i="8"/>
  <c r="AV153" i="8"/>
  <c r="AV154" i="8"/>
  <c r="AV155" i="8"/>
  <c r="AV156" i="8"/>
  <c r="AV157" i="8"/>
  <c r="AV158" i="8"/>
  <c r="AV159" i="8"/>
  <c r="AV160" i="8"/>
  <c r="AV161" i="8"/>
  <c r="AV162" i="8"/>
  <c r="AV163" i="8"/>
  <c r="AV164" i="8"/>
  <c r="AV165" i="8"/>
  <c r="AV166" i="8"/>
  <c r="AV167" i="8"/>
  <c r="AV168" i="8"/>
  <c r="AV169" i="8"/>
  <c r="AV170" i="8"/>
  <c r="AV171" i="8"/>
  <c r="AV172" i="8"/>
  <c r="AV173" i="8"/>
  <c r="AV174" i="8"/>
  <c r="AV175" i="8"/>
  <c r="AV176" i="8"/>
  <c r="AV177" i="8"/>
  <c r="AV178" i="8"/>
  <c r="AV179" i="8"/>
  <c r="AV180" i="8"/>
  <c r="AV181" i="8"/>
  <c r="AV182" i="8"/>
  <c r="AV183" i="8"/>
  <c r="AV184" i="8"/>
  <c r="AV185" i="8"/>
  <c r="AV186" i="8"/>
  <c r="AV187" i="8"/>
  <c r="AV188" i="8"/>
  <c r="AV189" i="8"/>
  <c r="AV190" i="8"/>
  <c r="AV191" i="8"/>
  <c r="AV192" i="8"/>
  <c r="AV193" i="8"/>
  <c r="AV194" i="8"/>
  <c r="AV195" i="8"/>
  <c r="AV196" i="8"/>
  <c r="AV197" i="8"/>
  <c r="AV198" i="8"/>
  <c r="AV199" i="8"/>
  <c r="AV200" i="8"/>
  <c r="AV201" i="8"/>
  <c r="AV202" i="8"/>
  <c r="AV203" i="8"/>
  <c r="AV204" i="8"/>
  <c r="AV205" i="8"/>
  <c r="AV206" i="8"/>
  <c r="AV207" i="8"/>
  <c r="AV208" i="8"/>
  <c r="AV209" i="8"/>
  <c r="AV210" i="8"/>
  <c r="AV211" i="8"/>
  <c r="AV212" i="8"/>
  <c r="AV213" i="8"/>
  <c r="AV214" i="8"/>
  <c r="AV215" i="8"/>
  <c r="AV216" i="8"/>
  <c r="AV217" i="8"/>
  <c r="AV218" i="8"/>
  <c r="AV219" i="8"/>
  <c r="AV220" i="8"/>
  <c r="AV221" i="8"/>
  <c r="AV222" i="8"/>
  <c r="AV223" i="8"/>
  <c r="AV224" i="8"/>
  <c r="AV225" i="8"/>
  <c r="AV226" i="8"/>
  <c r="AV227" i="8"/>
  <c r="AV228" i="8"/>
  <c r="AU20" i="8"/>
  <c r="AU21" i="8"/>
  <c r="AU22" i="8"/>
  <c r="AU23" i="8"/>
  <c r="AU24" i="8"/>
  <c r="AU25" i="8"/>
  <c r="AU26" i="8"/>
  <c r="AU27" i="8"/>
  <c r="AU28" i="8"/>
  <c r="AU29" i="8"/>
  <c r="AU30" i="8"/>
  <c r="AU31" i="8"/>
  <c r="AU32" i="8"/>
  <c r="AU33" i="8"/>
  <c r="AU34" i="8"/>
  <c r="AU35" i="8"/>
  <c r="AU36" i="8"/>
  <c r="AU37" i="8"/>
  <c r="AU38" i="8"/>
  <c r="AU39" i="8"/>
  <c r="AU40" i="8"/>
  <c r="AU41" i="8"/>
  <c r="AU42" i="8"/>
  <c r="AU43" i="8"/>
  <c r="AU44" i="8"/>
  <c r="AU45" i="8"/>
  <c r="AU46" i="8"/>
  <c r="AU47" i="8"/>
  <c r="AU48" i="8"/>
  <c r="AU49" i="8"/>
  <c r="AU50" i="8"/>
  <c r="AU51" i="8"/>
  <c r="AU52" i="8"/>
  <c r="AU53" i="8"/>
  <c r="AU54" i="8"/>
  <c r="AU55" i="8"/>
  <c r="AU56" i="8"/>
  <c r="AU57" i="8"/>
  <c r="AU58" i="8"/>
  <c r="AU59" i="8"/>
  <c r="AU60" i="8"/>
  <c r="AU61" i="8"/>
  <c r="AU62" i="8"/>
  <c r="AU63" i="8"/>
  <c r="AU64" i="8"/>
  <c r="AU65" i="8"/>
  <c r="AU66" i="8"/>
  <c r="AU67" i="8"/>
  <c r="AU68" i="8"/>
  <c r="AU69" i="8"/>
  <c r="AU70" i="8"/>
  <c r="AU71" i="8"/>
  <c r="AU72" i="8"/>
  <c r="AU73" i="8"/>
  <c r="AU74" i="8"/>
  <c r="AU75" i="8"/>
  <c r="AU76" i="8"/>
  <c r="AU77" i="8"/>
  <c r="AU78" i="8"/>
  <c r="AU79" i="8"/>
  <c r="AU80" i="8"/>
  <c r="AU81" i="8"/>
  <c r="AU82" i="8"/>
  <c r="AU83" i="8"/>
  <c r="AU84" i="8"/>
  <c r="AU85" i="8"/>
  <c r="AU86" i="8"/>
  <c r="AU87" i="8"/>
  <c r="AU88" i="8"/>
  <c r="AU89" i="8"/>
  <c r="AU90" i="8"/>
  <c r="AU91" i="8"/>
  <c r="AU92" i="8"/>
  <c r="AU93" i="8"/>
  <c r="AU94" i="8"/>
  <c r="AU95" i="8"/>
  <c r="AU96" i="8"/>
  <c r="AU97" i="8"/>
  <c r="AU98" i="8"/>
  <c r="AU99" i="8"/>
  <c r="AU100" i="8"/>
  <c r="AU101" i="8"/>
  <c r="AU102" i="8"/>
  <c r="AU103" i="8"/>
  <c r="AU104" i="8"/>
  <c r="AU105" i="8"/>
  <c r="AU106" i="8"/>
  <c r="AU107" i="8"/>
  <c r="AU108" i="8"/>
  <c r="AU109" i="8"/>
  <c r="AU110" i="8"/>
  <c r="AU111" i="8"/>
  <c r="AU112" i="8"/>
  <c r="AU113" i="8"/>
  <c r="AU114" i="8"/>
  <c r="AU115" i="8"/>
  <c r="AU116" i="8"/>
  <c r="AU117" i="8"/>
  <c r="AU118" i="8"/>
  <c r="AU119" i="8"/>
  <c r="AU120" i="8"/>
  <c r="AU121" i="8"/>
  <c r="AU122" i="8"/>
  <c r="AU123" i="8"/>
  <c r="AU124" i="8"/>
  <c r="AU125" i="8"/>
  <c r="AU126" i="8"/>
  <c r="AU127" i="8"/>
  <c r="AU128" i="8"/>
  <c r="AU129" i="8"/>
  <c r="AU130" i="8"/>
  <c r="AU131" i="8"/>
  <c r="AU132" i="8"/>
  <c r="AU133" i="8"/>
  <c r="AU134" i="8"/>
  <c r="AU135" i="8"/>
  <c r="AU136" i="8"/>
  <c r="AU137" i="8"/>
  <c r="AU138" i="8"/>
  <c r="AU139" i="8"/>
  <c r="AU140" i="8"/>
  <c r="AU141" i="8"/>
  <c r="AU142" i="8"/>
  <c r="AU143" i="8"/>
  <c r="AU144" i="8"/>
  <c r="AU145" i="8"/>
  <c r="AU146" i="8"/>
  <c r="AU147" i="8"/>
  <c r="AU148" i="8"/>
  <c r="AU149" i="8"/>
  <c r="AU150" i="8"/>
  <c r="AU151" i="8"/>
  <c r="AU152" i="8"/>
  <c r="AU153" i="8"/>
  <c r="AU154" i="8"/>
  <c r="AU155" i="8"/>
  <c r="AU156" i="8"/>
  <c r="AU157" i="8"/>
  <c r="AU158" i="8"/>
  <c r="AU159" i="8"/>
  <c r="AU160" i="8"/>
  <c r="AU161" i="8"/>
  <c r="AU162" i="8"/>
  <c r="AU163" i="8"/>
  <c r="AU164" i="8"/>
  <c r="AU165" i="8"/>
  <c r="AU166" i="8"/>
  <c r="AU167" i="8"/>
  <c r="AU168" i="8"/>
  <c r="AU169" i="8"/>
  <c r="AU170" i="8"/>
  <c r="AU171" i="8"/>
  <c r="AU172" i="8"/>
  <c r="AU173" i="8"/>
  <c r="AU174" i="8"/>
  <c r="AU175" i="8"/>
  <c r="AU176" i="8"/>
  <c r="AU177" i="8"/>
  <c r="AU178" i="8"/>
  <c r="AU179" i="8"/>
  <c r="AU180" i="8"/>
  <c r="AU181" i="8"/>
  <c r="AU182" i="8"/>
  <c r="AU183" i="8"/>
  <c r="AU184" i="8"/>
  <c r="AU185" i="8"/>
  <c r="AU186" i="8"/>
  <c r="AU187" i="8"/>
  <c r="AU188" i="8"/>
  <c r="AU189" i="8"/>
  <c r="AU190" i="8"/>
  <c r="AU191" i="8"/>
  <c r="AU192" i="8"/>
  <c r="AU193" i="8"/>
  <c r="AU194" i="8"/>
  <c r="AU195" i="8"/>
  <c r="AU196" i="8"/>
  <c r="AU197" i="8"/>
  <c r="AU198" i="8"/>
  <c r="AU199" i="8"/>
  <c r="AU200" i="8"/>
  <c r="AU201" i="8"/>
  <c r="AU202" i="8"/>
  <c r="AU203" i="8"/>
  <c r="AU204" i="8"/>
  <c r="AU205" i="8"/>
  <c r="AU206" i="8"/>
  <c r="AU207" i="8"/>
  <c r="AU208" i="8"/>
  <c r="AU209" i="8"/>
  <c r="AU210" i="8"/>
  <c r="AU211" i="8"/>
  <c r="AU212" i="8"/>
  <c r="AU213" i="8"/>
  <c r="AU214" i="8"/>
  <c r="AU215" i="8"/>
  <c r="AU216" i="8"/>
  <c r="AU217" i="8"/>
  <c r="AU218" i="8"/>
  <c r="AU219" i="8"/>
  <c r="AU220" i="8"/>
  <c r="AU221" i="8"/>
  <c r="AU222" i="8"/>
  <c r="AU223" i="8"/>
  <c r="AU224" i="8"/>
  <c r="AU225" i="8"/>
  <c r="AU226" i="8"/>
  <c r="AU227" i="8"/>
  <c r="AU228" i="8"/>
  <c r="AT20" i="8"/>
  <c r="AT21" i="8"/>
  <c r="AT22" i="8"/>
  <c r="AT23" i="8"/>
  <c r="AT24" i="8"/>
  <c r="AT25" i="8"/>
  <c r="AT26" i="8"/>
  <c r="AT27" i="8"/>
  <c r="AT28" i="8"/>
  <c r="AT29" i="8"/>
  <c r="AT30" i="8"/>
  <c r="AT31" i="8"/>
  <c r="AT32" i="8"/>
  <c r="AT33" i="8"/>
  <c r="AT34" i="8"/>
  <c r="AT35" i="8"/>
  <c r="AT36" i="8"/>
  <c r="AT37" i="8"/>
  <c r="AT38" i="8"/>
  <c r="AT39" i="8"/>
  <c r="AT40" i="8"/>
  <c r="AT41" i="8"/>
  <c r="AT42" i="8"/>
  <c r="AT43" i="8"/>
  <c r="AT44" i="8"/>
  <c r="AT45" i="8"/>
  <c r="AT46" i="8"/>
  <c r="AT47" i="8"/>
  <c r="AT48" i="8"/>
  <c r="AT49" i="8"/>
  <c r="AT50" i="8"/>
  <c r="AT51" i="8"/>
  <c r="AT52" i="8"/>
  <c r="AT53" i="8"/>
  <c r="AT54" i="8"/>
  <c r="AT55" i="8"/>
  <c r="AT56" i="8"/>
  <c r="AT57" i="8"/>
  <c r="AT58" i="8"/>
  <c r="AT59" i="8"/>
  <c r="AT60" i="8"/>
  <c r="AT61" i="8"/>
  <c r="AT62" i="8"/>
  <c r="AT63" i="8"/>
  <c r="AT64" i="8"/>
  <c r="AT65" i="8"/>
  <c r="AT66" i="8"/>
  <c r="AT67" i="8"/>
  <c r="AT68" i="8"/>
  <c r="AT69" i="8"/>
  <c r="AT70" i="8"/>
  <c r="AT71" i="8"/>
  <c r="AT72" i="8"/>
  <c r="AT73" i="8"/>
  <c r="AT74" i="8"/>
  <c r="AT75" i="8"/>
  <c r="AT76" i="8"/>
  <c r="AT77" i="8"/>
  <c r="AT78" i="8"/>
  <c r="AT79" i="8"/>
  <c r="AT80" i="8"/>
  <c r="AT81" i="8"/>
  <c r="AT82" i="8"/>
  <c r="AT83" i="8"/>
  <c r="AT84" i="8"/>
  <c r="AT85" i="8"/>
  <c r="AT86" i="8"/>
  <c r="AT87" i="8"/>
  <c r="AT88" i="8"/>
  <c r="AT89" i="8"/>
  <c r="AT90" i="8"/>
  <c r="AT91" i="8"/>
  <c r="AT92" i="8"/>
  <c r="AT93" i="8"/>
  <c r="AT94" i="8"/>
  <c r="AT95" i="8"/>
  <c r="AT96" i="8"/>
  <c r="AT97" i="8"/>
  <c r="AT98" i="8"/>
  <c r="AT99" i="8"/>
  <c r="AT100" i="8"/>
  <c r="AT101" i="8"/>
  <c r="AT102" i="8"/>
  <c r="AT103" i="8"/>
  <c r="AT104" i="8"/>
  <c r="AT105" i="8"/>
  <c r="AT106" i="8"/>
  <c r="AT107" i="8"/>
  <c r="AT108" i="8"/>
  <c r="AT109" i="8"/>
  <c r="AT110" i="8"/>
  <c r="AT111" i="8"/>
  <c r="AT112" i="8"/>
  <c r="AT113" i="8"/>
  <c r="AT114" i="8"/>
  <c r="AT115" i="8"/>
  <c r="AT116" i="8"/>
  <c r="AT117" i="8"/>
  <c r="AT118" i="8"/>
  <c r="AT119" i="8"/>
  <c r="AT120" i="8"/>
  <c r="AT121" i="8"/>
  <c r="AT122" i="8"/>
  <c r="AT123" i="8"/>
  <c r="AT124" i="8"/>
  <c r="AT125" i="8"/>
  <c r="AT126" i="8"/>
  <c r="AT127" i="8"/>
  <c r="AT128" i="8"/>
  <c r="AT129" i="8"/>
  <c r="AT130" i="8"/>
  <c r="AT131" i="8"/>
  <c r="AT132" i="8"/>
  <c r="AT133" i="8"/>
  <c r="AT134" i="8"/>
  <c r="AT135" i="8"/>
  <c r="AT136" i="8"/>
  <c r="AT137" i="8"/>
  <c r="AT138" i="8"/>
  <c r="AT139" i="8"/>
  <c r="AT140" i="8"/>
  <c r="AT141" i="8"/>
  <c r="AT142" i="8"/>
  <c r="AT143" i="8"/>
  <c r="AT144" i="8"/>
  <c r="AT145" i="8"/>
  <c r="AT146" i="8"/>
  <c r="AT147" i="8"/>
  <c r="AT148" i="8"/>
  <c r="AT149" i="8"/>
  <c r="AT150" i="8"/>
  <c r="AT151" i="8"/>
  <c r="AT152" i="8"/>
  <c r="AT153" i="8"/>
  <c r="AT154" i="8"/>
  <c r="AT155" i="8"/>
  <c r="AT156" i="8"/>
  <c r="AT157" i="8"/>
  <c r="AT158" i="8"/>
  <c r="AT159" i="8"/>
  <c r="AT160" i="8"/>
  <c r="AT161" i="8"/>
  <c r="AT162" i="8"/>
  <c r="AT163" i="8"/>
  <c r="AT164" i="8"/>
  <c r="AT165" i="8"/>
  <c r="AT166" i="8"/>
  <c r="AT167" i="8"/>
  <c r="AT168" i="8"/>
  <c r="AT169" i="8"/>
  <c r="AT170" i="8"/>
  <c r="AT171" i="8"/>
  <c r="AT172" i="8"/>
  <c r="AT173" i="8"/>
  <c r="AT174" i="8"/>
  <c r="AT175" i="8"/>
  <c r="AT176" i="8"/>
  <c r="AT177" i="8"/>
  <c r="AT178" i="8"/>
  <c r="AT179" i="8"/>
  <c r="AT180" i="8"/>
  <c r="AT181" i="8"/>
  <c r="AT182" i="8"/>
  <c r="AT183" i="8"/>
  <c r="AT184" i="8"/>
  <c r="AT185" i="8"/>
  <c r="AT186" i="8"/>
  <c r="AT187" i="8"/>
  <c r="AT188" i="8"/>
  <c r="AT189" i="8"/>
  <c r="AT190" i="8"/>
  <c r="AT191" i="8"/>
  <c r="AT192" i="8"/>
  <c r="AT193" i="8"/>
  <c r="AT194" i="8"/>
  <c r="AT195" i="8"/>
  <c r="AT196" i="8"/>
  <c r="AT197" i="8"/>
  <c r="AT198" i="8"/>
  <c r="AT199" i="8"/>
  <c r="AT200" i="8"/>
  <c r="AT201" i="8"/>
  <c r="AT202" i="8"/>
  <c r="AT203" i="8"/>
  <c r="AT204" i="8"/>
  <c r="AT205" i="8"/>
  <c r="AT206" i="8"/>
  <c r="AT207" i="8"/>
  <c r="AT208" i="8"/>
  <c r="AT209" i="8"/>
  <c r="AT210" i="8"/>
  <c r="AT211" i="8"/>
  <c r="AT212" i="8"/>
  <c r="AT213" i="8"/>
  <c r="AT214" i="8"/>
  <c r="AT215" i="8"/>
  <c r="AT216" i="8"/>
  <c r="AT217" i="8"/>
  <c r="AT218" i="8"/>
  <c r="AT219" i="8"/>
  <c r="AT220" i="8"/>
  <c r="AT221" i="8"/>
  <c r="AT222" i="8"/>
  <c r="AT223" i="8"/>
  <c r="AT224" i="8"/>
  <c r="AT225" i="8"/>
  <c r="AT226" i="8"/>
  <c r="AT227" i="8"/>
  <c r="AT228" i="8"/>
  <c r="AS20" i="8"/>
  <c r="AS21" i="8"/>
  <c r="AS22" i="8"/>
  <c r="AS23" i="8"/>
  <c r="AS24" i="8"/>
  <c r="AS25" i="8"/>
  <c r="AS26" i="8"/>
  <c r="AS27" i="8"/>
  <c r="AS28" i="8"/>
  <c r="AS29" i="8"/>
  <c r="AS30" i="8"/>
  <c r="AS31" i="8"/>
  <c r="AS32" i="8"/>
  <c r="AS33" i="8"/>
  <c r="AS34" i="8"/>
  <c r="AS35" i="8"/>
  <c r="AS36" i="8"/>
  <c r="AS37" i="8"/>
  <c r="AS38" i="8"/>
  <c r="AS39" i="8"/>
  <c r="AS40" i="8"/>
  <c r="AS41" i="8"/>
  <c r="AS42" i="8"/>
  <c r="AS43" i="8"/>
  <c r="AS44" i="8"/>
  <c r="AS45" i="8"/>
  <c r="AS46" i="8"/>
  <c r="AS47" i="8"/>
  <c r="AS48" i="8"/>
  <c r="AS49" i="8"/>
  <c r="AS50" i="8"/>
  <c r="AS51" i="8"/>
  <c r="AS52" i="8"/>
  <c r="AS53" i="8"/>
  <c r="AS54" i="8"/>
  <c r="AS55" i="8"/>
  <c r="AS56" i="8"/>
  <c r="AS57" i="8"/>
  <c r="AS58" i="8"/>
  <c r="AS59" i="8"/>
  <c r="AS60" i="8"/>
  <c r="AS61" i="8"/>
  <c r="AS62" i="8"/>
  <c r="AS63" i="8"/>
  <c r="AS64" i="8"/>
  <c r="AS65" i="8"/>
  <c r="AS66" i="8"/>
  <c r="AS67" i="8"/>
  <c r="AS68" i="8"/>
  <c r="AS69" i="8"/>
  <c r="AS70" i="8"/>
  <c r="AS71" i="8"/>
  <c r="AS72" i="8"/>
  <c r="AS73" i="8"/>
  <c r="AS74" i="8"/>
  <c r="AS75" i="8"/>
  <c r="AS76" i="8"/>
  <c r="AS77" i="8"/>
  <c r="AS78" i="8"/>
  <c r="AS79" i="8"/>
  <c r="AS80" i="8"/>
  <c r="AS81" i="8"/>
  <c r="AS82" i="8"/>
  <c r="AS83" i="8"/>
  <c r="AS84" i="8"/>
  <c r="AS85" i="8"/>
  <c r="AS86" i="8"/>
  <c r="AS87" i="8"/>
  <c r="AS88" i="8"/>
  <c r="AS89" i="8"/>
  <c r="AS90" i="8"/>
  <c r="AS91" i="8"/>
  <c r="AS92" i="8"/>
  <c r="AS93" i="8"/>
  <c r="AS94" i="8"/>
  <c r="AS95" i="8"/>
  <c r="AS96" i="8"/>
  <c r="AS97" i="8"/>
  <c r="AS98" i="8"/>
  <c r="AS99" i="8"/>
  <c r="AS100" i="8"/>
  <c r="AS101" i="8"/>
  <c r="AS102" i="8"/>
  <c r="AS103" i="8"/>
  <c r="AS104" i="8"/>
  <c r="AS105" i="8"/>
  <c r="AS106" i="8"/>
  <c r="AS107" i="8"/>
  <c r="AS108" i="8"/>
  <c r="AS109" i="8"/>
  <c r="AS110" i="8"/>
  <c r="AS111" i="8"/>
  <c r="AS112" i="8"/>
  <c r="AS113" i="8"/>
  <c r="AS114" i="8"/>
  <c r="AS115" i="8"/>
  <c r="AS116" i="8"/>
  <c r="AS117" i="8"/>
  <c r="AS118" i="8"/>
  <c r="AS119" i="8"/>
  <c r="AS120" i="8"/>
  <c r="AS121" i="8"/>
  <c r="AS122" i="8"/>
  <c r="AS123" i="8"/>
  <c r="AS124" i="8"/>
  <c r="AS125" i="8"/>
  <c r="AS126" i="8"/>
  <c r="AS127" i="8"/>
  <c r="AS128" i="8"/>
  <c r="AS129" i="8"/>
  <c r="AS130" i="8"/>
  <c r="AS131" i="8"/>
  <c r="AS132" i="8"/>
  <c r="AS133" i="8"/>
  <c r="AS134" i="8"/>
  <c r="AS135" i="8"/>
  <c r="AS136" i="8"/>
  <c r="AS137" i="8"/>
  <c r="AS138" i="8"/>
  <c r="AS139" i="8"/>
  <c r="AS140" i="8"/>
  <c r="AS141" i="8"/>
  <c r="AS142" i="8"/>
  <c r="AS143" i="8"/>
  <c r="AS144" i="8"/>
  <c r="AS145" i="8"/>
  <c r="AS146" i="8"/>
  <c r="AS147" i="8"/>
  <c r="AS148" i="8"/>
  <c r="AS149" i="8"/>
  <c r="AS150" i="8"/>
  <c r="AS151" i="8"/>
  <c r="AS152" i="8"/>
  <c r="AS153" i="8"/>
  <c r="AS154" i="8"/>
  <c r="AS155" i="8"/>
  <c r="AS156" i="8"/>
  <c r="AS157" i="8"/>
  <c r="AS158" i="8"/>
  <c r="AS159" i="8"/>
  <c r="AS160" i="8"/>
  <c r="AS161" i="8"/>
  <c r="AS162" i="8"/>
  <c r="AS163" i="8"/>
  <c r="AS164" i="8"/>
  <c r="AS165" i="8"/>
  <c r="AS166" i="8"/>
  <c r="AS167" i="8"/>
  <c r="AS168" i="8"/>
  <c r="AS169" i="8"/>
  <c r="AS170" i="8"/>
  <c r="AS171" i="8"/>
  <c r="AS172" i="8"/>
  <c r="AS173" i="8"/>
  <c r="AS174" i="8"/>
  <c r="AS175" i="8"/>
  <c r="AS176" i="8"/>
  <c r="AS177" i="8"/>
  <c r="AS178" i="8"/>
  <c r="AS179" i="8"/>
  <c r="AS180" i="8"/>
  <c r="AS181" i="8"/>
  <c r="AS182" i="8"/>
  <c r="AS183" i="8"/>
  <c r="AS184" i="8"/>
  <c r="AS185" i="8"/>
  <c r="AS186" i="8"/>
  <c r="AS187" i="8"/>
  <c r="AS188" i="8"/>
  <c r="AS189" i="8"/>
  <c r="AS190" i="8"/>
  <c r="AS191" i="8"/>
  <c r="AS192" i="8"/>
  <c r="AS193" i="8"/>
  <c r="AS194" i="8"/>
  <c r="AS195" i="8"/>
  <c r="AS196" i="8"/>
  <c r="AS197" i="8"/>
  <c r="AS198" i="8"/>
  <c r="AS199" i="8"/>
  <c r="AS200" i="8"/>
  <c r="AS201" i="8"/>
  <c r="AS202" i="8"/>
  <c r="AS203" i="8"/>
  <c r="AS204" i="8"/>
  <c r="AS205" i="8"/>
  <c r="AS206" i="8"/>
  <c r="AS207" i="8"/>
  <c r="AS208" i="8"/>
  <c r="AS209" i="8"/>
  <c r="AS210" i="8"/>
  <c r="AS211" i="8"/>
  <c r="AS212" i="8"/>
  <c r="AS213" i="8"/>
  <c r="AS214" i="8"/>
  <c r="AS215" i="8"/>
  <c r="AS216" i="8"/>
  <c r="AS217" i="8"/>
  <c r="AS218" i="8"/>
  <c r="AS219" i="8"/>
  <c r="AS220" i="8"/>
  <c r="AS221" i="8"/>
  <c r="AS222" i="8"/>
  <c r="AS223" i="8"/>
  <c r="AS224" i="8"/>
  <c r="AS225" i="8"/>
  <c r="AS226" i="8"/>
  <c r="AS227" i="8"/>
  <c r="AS228" i="8"/>
  <c r="AR20" i="8"/>
  <c r="AR21" i="8"/>
  <c r="AR22" i="8"/>
  <c r="AR23" i="8"/>
  <c r="AR24" i="8"/>
  <c r="AR25" i="8"/>
  <c r="AR26" i="8"/>
  <c r="AR27" i="8"/>
  <c r="AR28" i="8"/>
  <c r="AR29" i="8"/>
  <c r="AR30" i="8"/>
  <c r="AR31" i="8"/>
  <c r="AR32" i="8"/>
  <c r="AR33" i="8"/>
  <c r="AR34" i="8"/>
  <c r="AR35" i="8"/>
  <c r="AR36" i="8"/>
  <c r="AR37" i="8"/>
  <c r="AR38" i="8"/>
  <c r="AR39" i="8"/>
  <c r="AR40" i="8"/>
  <c r="AR41" i="8"/>
  <c r="AR42" i="8"/>
  <c r="AR43" i="8"/>
  <c r="AR44" i="8"/>
  <c r="AR45" i="8"/>
  <c r="AR46" i="8"/>
  <c r="AR47" i="8"/>
  <c r="AR48" i="8"/>
  <c r="AR49" i="8"/>
  <c r="AR50" i="8"/>
  <c r="AR51" i="8"/>
  <c r="AR52" i="8"/>
  <c r="AR53" i="8"/>
  <c r="AR54" i="8"/>
  <c r="AR55" i="8"/>
  <c r="AR56" i="8"/>
  <c r="AR57" i="8"/>
  <c r="AR58" i="8"/>
  <c r="AR59" i="8"/>
  <c r="AR60" i="8"/>
  <c r="AR61" i="8"/>
  <c r="AR62" i="8"/>
  <c r="AR63" i="8"/>
  <c r="AR64" i="8"/>
  <c r="AR65" i="8"/>
  <c r="AR66" i="8"/>
  <c r="AR67" i="8"/>
  <c r="AR68" i="8"/>
  <c r="AR69" i="8"/>
  <c r="AR70" i="8"/>
  <c r="AR71" i="8"/>
  <c r="AR72" i="8"/>
  <c r="AR73" i="8"/>
  <c r="AR74" i="8"/>
  <c r="AR75" i="8"/>
  <c r="AR76" i="8"/>
  <c r="AR77" i="8"/>
  <c r="AR78" i="8"/>
  <c r="AR79" i="8"/>
  <c r="AR80" i="8"/>
  <c r="AR81" i="8"/>
  <c r="AR82" i="8"/>
  <c r="AR83" i="8"/>
  <c r="AR84" i="8"/>
  <c r="AR85" i="8"/>
  <c r="AR86" i="8"/>
  <c r="AR87" i="8"/>
  <c r="AR88" i="8"/>
  <c r="AR89" i="8"/>
  <c r="AR90" i="8"/>
  <c r="AR91" i="8"/>
  <c r="AR92" i="8"/>
  <c r="AR93" i="8"/>
  <c r="AR94" i="8"/>
  <c r="AR95" i="8"/>
  <c r="AR96" i="8"/>
  <c r="AR97" i="8"/>
  <c r="AR98" i="8"/>
  <c r="AR99" i="8"/>
  <c r="AR100" i="8"/>
  <c r="AR101" i="8"/>
  <c r="AR102" i="8"/>
  <c r="AR103" i="8"/>
  <c r="AR104" i="8"/>
  <c r="AR105" i="8"/>
  <c r="AR106" i="8"/>
  <c r="AR107" i="8"/>
  <c r="AR108" i="8"/>
  <c r="AR109" i="8"/>
  <c r="AR110" i="8"/>
  <c r="AR111" i="8"/>
  <c r="AR112" i="8"/>
  <c r="AR113" i="8"/>
  <c r="AR114" i="8"/>
  <c r="AR115" i="8"/>
  <c r="AR116" i="8"/>
  <c r="AR117" i="8"/>
  <c r="AR118" i="8"/>
  <c r="AR119" i="8"/>
  <c r="AR120" i="8"/>
  <c r="AR121" i="8"/>
  <c r="AR122" i="8"/>
  <c r="AR123" i="8"/>
  <c r="AR124" i="8"/>
  <c r="AR125" i="8"/>
  <c r="AR126" i="8"/>
  <c r="AR127" i="8"/>
  <c r="AR128" i="8"/>
  <c r="AR129" i="8"/>
  <c r="AR130" i="8"/>
  <c r="AR131" i="8"/>
  <c r="AR132" i="8"/>
  <c r="AR133" i="8"/>
  <c r="AR134" i="8"/>
  <c r="AR135" i="8"/>
  <c r="AR136" i="8"/>
  <c r="AR137" i="8"/>
  <c r="AR138" i="8"/>
  <c r="AR139" i="8"/>
  <c r="AR140" i="8"/>
  <c r="AR141" i="8"/>
  <c r="AR142" i="8"/>
  <c r="AR143" i="8"/>
  <c r="AR144" i="8"/>
  <c r="AR145" i="8"/>
  <c r="AR146" i="8"/>
  <c r="AR147" i="8"/>
  <c r="AR148" i="8"/>
  <c r="AR149" i="8"/>
  <c r="AR150" i="8"/>
  <c r="AR151" i="8"/>
  <c r="AR152" i="8"/>
  <c r="AR153" i="8"/>
  <c r="AR154" i="8"/>
  <c r="AR155" i="8"/>
  <c r="AR156" i="8"/>
  <c r="AR157" i="8"/>
  <c r="AR158" i="8"/>
  <c r="AR159" i="8"/>
  <c r="AR160" i="8"/>
  <c r="AR161" i="8"/>
  <c r="AR162" i="8"/>
  <c r="AR163" i="8"/>
  <c r="AR164" i="8"/>
  <c r="AR165" i="8"/>
  <c r="AR166" i="8"/>
  <c r="AR167" i="8"/>
  <c r="AR168" i="8"/>
  <c r="AR169" i="8"/>
  <c r="AR170" i="8"/>
  <c r="AR171" i="8"/>
  <c r="AR172" i="8"/>
  <c r="AR173" i="8"/>
  <c r="AR174" i="8"/>
  <c r="AR175" i="8"/>
  <c r="AR176" i="8"/>
  <c r="AR177" i="8"/>
  <c r="AR178" i="8"/>
  <c r="AR179" i="8"/>
  <c r="AR180" i="8"/>
  <c r="AR181" i="8"/>
  <c r="AR182" i="8"/>
  <c r="AR183" i="8"/>
  <c r="AR184" i="8"/>
  <c r="AR185" i="8"/>
  <c r="AR186" i="8"/>
  <c r="AR187" i="8"/>
  <c r="AR188" i="8"/>
  <c r="AR189" i="8"/>
  <c r="AR190" i="8"/>
  <c r="AR191" i="8"/>
  <c r="AR192" i="8"/>
  <c r="AR193" i="8"/>
  <c r="AR194" i="8"/>
  <c r="AR195" i="8"/>
  <c r="AR196" i="8"/>
  <c r="AR197" i="8"/>
  <c r="AR198" i="8"/>
  <c r="AR199" i="8"/>
  <c r="AR200" i="8"/>
  <c r="AR201" i="8"/>
  <c r="AR202" i="8"/>
  <c r="AR203" i="8"/>
  <c r="AR204" i="8"/>
  <c r="AR205" i="8"/>
  <c r="AR206" i="8"/>
  <c r="AR207" i="8"/>
  <c r="AR208" i="8"/>
  <c r="AR209" i="8"/>
  <c r="AR210" i="8"/>
  <c r="AR211" i="8"/>
  <c r="AR212" i="8"/>
  <c r="AR213" i="8"/>
  <c r="AR214" i="8"/>
  <c r="AR215" i="8"/>
  <c r="AR216" i="8"/>
  <c r="AR217" i="8"/>
  <c r="AR218" i="8"/>
  <c r="AR219" i="8"/>
  <c r="AR220" i="8"/>
  <c r="AR221" i="8"/>
  <c r="AR222" i="8"/>
  <c r="AR223" i="8"/>
  <c r="AR224" i="8"/>
  <c r="AR225" i="8"/>
  <c r="AR226" i="8"/>
  <c r="AR227" i="8"/>
  <c r="AR228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Q68" i="8"/>
  <c r="AQ69" i="8"/>
  <c r="AQ70" i="8"/>
  <c r="AQ71" i="8"/>
  <c r="AQ72" i="8"/>
  <c r="AQ73" i="8"/>
  <c r="AQ74" i="8"/>
  <c r="AQ75" i="8"/>
  <c r="AQ76" i="8"/>
  <c r="AQ77" i="8"/>
  <c r="AQ78" i="8"/>
  <c r="AQ79" i="8"/>
  <c r="AQ80" i="8"/>
  <c r="AQ81" i="8"/>
  <c r="AQ82" i="8"/>
  <c r="AQ83" i="8"/>
  <c r="AQ84" i="8"/>
  <c r="AQ85" i="8"/>
  <c r="AQ86" i="8"/>
  <c r="AQ87" i="8"/>
  <c r="AQ88" i="8"/>
  <c r="AQ89" i="8"/>
  <c r="AQ90" i="8"/>
  <c r="AQ91" i="8"/>
  <c r="AQ92" i="8"/>
  <c r="AQ93" i="8"/>
  <c r="AQ94" i="8"/>
  <c r="AQ95" i="8"/>
  <c r="AQ96" i="8"/>
  <c r="AQ97" i="8"/>
  <c r="AQ98" i="8"/>
  <c r="AQ99" i="8"/>
  <c r="AQ100" i="8"/>
  <c r="AQ101" i="8"/>
  <c r="AQ102" i="8"/>
  <c r="AQ103" i="8"/>
  <c r="AQ104" i="8"/>
  <c r="AQ105" i="8"/>
  <c r="AQ106" i="8"/>
  <c r="AQ107" i="8"/>
  <c r="AQ108" i="8"/>
  <c r="AQ109" i="8"/>
  <c r="AQ110" i="8"/>
  <c r="AQ111" i="8"/>
  <c r="AQ112" i="8"/>
  <c r="AQ113" i="8"/>
  <c r="AQ114" i="8"/>
  <c r="AQ115" i="8"/>
  <c r="AQ116" i="8"/>
  <c r="AQ117" i="8"/>
  <c r="AQ118" i="8"/>
  <c r="AQ119" i="8"/>
  <c r="AQ120" i="8"/>
  <c r="AQ121" i="8"/>
  <c r="AQ122" i="8"/>
  <c r="AQ123" i="8"/>
  <c r="AQ124" i="8"/>
  <c r="AQ125" i="8"/>
  <c r="AQ126" i="8"/>
  <c r="AQ127" i="8"/>
  <c r="AQ128" i="8"/>
  <c r="AQ129" i="8"/>
  <c r="AQ130" i="8"/>
  <c r="AQ131" i="8"/>
  <c r="AQ132" i="8"/>
  <c r="AQ133" i="8"/>
  <c r="AQ134" i="8"/>
  <c r="AQ135" i="8"/>
  <c r="AQ136" i="8"/>
  <c r="AQ137" i="8"/>
  <c r="AQ138" i="8"/>
  <c r="AQ139" i="8"/>
  <c r="AQ140" i="8"/>
  <c r="AQ141" i="8"/>
  <c r="AQ142" i="8"/>
  <c r="AQ143" i="8"/>
  <c r="AQ144" i="8"/>
  <c r="AQ145" i="8"/>
  <c r="AQ146" i="8"/>
  <c r="AQ147" i="8"/>
  <c r="AQ148" i="8"/>
  <c r="AQ149" i="8"/>
  <c r="AQ150" i="8"/>
  <c r="AQ151" i="8"/>
  <c r="AQ152" i="8"/>
  <c r="AQ153" i="8"/>
  <c r="AQ154" i="8"/>
  <c r="AQ155" i="8"/>
  <c r="AQ156" i="8"/>
  <c r="AQ157" i="8"/>
  <c r="AQ158" i="8"/>
  <c r="AQ159" i="8"/>
  <c r="AQ160" i="8"/>
  <c r="AQ161" i="8"/>
  <c r="AQ162" i="8"/>
  <c r="AQ163" i="8"/>
  <c r="AQ164" i="8"/>
  <c r="AQ165" i="8"/>
  <c r="AQ166" i="8"/>
  <c r="AQ167" i="8"/>
  <c r="AQ168" i="8"/>
  <c r="AQ169" i="8"/>
  <c r="AQ170" i="8"/>
  <c r="AQ171" i="8"/>
  <c r="AQ172" i="8"/>
  <c r="AQ173" i="8"/>
  <c r="AQ174" i="8"/>
  <c r="AQ175" i="8"/>
  <c r="AQ176" i="8"/>
  <c r="AQ177" i="8"/>
  <c r="AQ178" i="8"/>
  <c r="AQ179" i="8"/>
  <c r="AQ180" i="8"/>
  <c r="AQ181" i="8"/>
  <c r="AQ182" i="8"/>
  <c r="AQ183" i="8"/>
  <c r="AQ184" i="8"/>
  <c r="AQ185" i="8"/>
  <c r="AQ186" i="8"/>
  <c r="AQ187" i="8"/>
  <c r="AQ188" i="8"/>
  <c r="AQ189" i="8"/>
  <c r="AQ190" i="8"/>
  <c r="AQ191" i="8"/>
  <c r="AQ192" i="8"/>
  <c r="AQ193" i="8"/>
  <c r="AQ194" i="8"/>
  <c r="AQ195" i="8"/>
  <c r="AQ196" i="8"/>
  <c r="AQ197" i="8"/>
  <c r="AQ198" i="8"/>
  <c r="AQ199" i="8"/>
  <c r="AQ200" i="8"/>
  <c r="AQ201" i="8"/>
  <c r="AQ202" i="8"/>
  <c r="AQ203" i="8"/>
  <c r="AQ204" i="8"/>
  <c r="AQ205" i="8"/>
  <c r="AQ206" i="8"/>
  <c r="AQ207" i="8"/>
  <c r="AQ208" i="8"/>
  <c r="AQ209" i="8"/>
  <c r="AQ210" i="8"/>
  <c r="AQ211" i="8"/>
  <c r="AQ212" i="8"/>
  <c r="AQ213" i="8"/>
  <c r="AQ214" i="8"/>
  <c r="AQ215" i="8"/>
  <c r="AQ216" i="8"/>
  <c r="AQ217" i="8"/>
  <c r="AQ218" i="8"/>
  <c r="AQ219" i="8"/>
  <c r="AQ220" i="8"/>
  <c r="AQ221" i="8"/>
  <c r="AQ222" i="8"/>
  <c r="AQ223" i="8"/>
  <c r="AQ224" i="8"/>
  <c r="AQ225" i="8"/>
  <c r="AQ226" i="8"/>
  <c r="AQ227" i="8"/>
  <c r="AQ228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P35" i="8"/>
  <c r="AP36" i="8"/>
  <c r="AP37" i="8"/>
  <c r="AP38" i="8"/>
  <c r="AP39" i="8"/>
  <c r="AP40" i="8"/>
  <c r="AP41" i="8"/>
  <c r="AP42" i="8"/>
  <c r="AP43" i="8"/>
  <c r="AP44" i="8"/>
  <c r="AP45" i="8"/>
  <c r="AP46" i="8"/>
  <c r="AP47" i="8"/>
  <c r="AP48" i="8"/>
  <c r="AP49" i="8"/>
  <c r="AP50" i="8"/>
  <c r="AP51" i="8"/>
  <c r="AP52" i="8"/>
  <c r="AP53" i="8"/>
  <c r="AP54" i="8"/>
  <c r="AP55" i="8"/>
  <c r="AP56" i="8"/>
  <c r="AP57" i="8"/>
  <c r="AP58" i="8"/>
  <c r="AP59" i="8"/>
  <c r="AP60" i="8"/>
  <c r="AP61" i="8"/>
  <c r="AP62" i="8"/>
  <c r="AP63" i="8"/>
  <c r="AP64" i="8"/>
  <c r="AP65" i="8"/>
  <c r="AP66" i="8"/>
  <c r="AP67" i="8"/>
  <c r="AP68" i="8"/>
  <c r="AP69" i="8"/>
  <c r="AP70" i="8"/>
  <c r="AP71" i="8"/>
  <c r="AP72" i="8"/>
  <c r="AP73" i="8"/>
  <c r="AP74" i="8"/>
  <c r="AP75" i="8"/>
  <c r="AP76" i="8"/>
  <c r="AP77" i="8"/>
  <c r="AP78" i="8"/>
  <c r="AP79" i="8"/>
  <c r="AP80" i="8"/>
  <c r="AP81" i="8"/>
  <c r="AP82" i="8"/>
  <c r="AP83" i="8"/>
  <c r="AP84" i="8"/>
  <c r="AP85" i="8"/>
  <c r="AP86" i="8"/>
  <c r="AP87" i="8"/>
  <c r="AP88" i="8"/>
  <c r="AP89" i="8"/>
  <c r="AP90" i="8"/>
  <c r="AP91" i="8"/>
  <c r="AP92" i="8"/>
  <c r="AP93" i="8"/>
  <c r="AP94" i="8"/>
  <c r="AP95" i="8"/>
  <c r="AP96" i="8"/>
  <c r="AP97" i="8"/>
  <c r="AP98" i="8"/>
  <c r="AP99" i="8"/>
  <c r="AP100" i="8"/>
  <c r="AP101" i="8"/>
  <c r="AP102" i="8"/>
  <c r="AP103" i="8"/>
  <c r="AP104" i="8"/>
  <c r="AP105" i="8"/>
  <c r="AP106" i="8"/>
  <c r="AP107" i="8"/>
  <c r="AP108" i="8"/>
  <c r="AP109" i="8"/>
  <c r="AP110" i="8"/>
  <c r="AP111" i="8"/>
  <c r="AP112" i="8"/>
  <c r="AP113" i="8"/>
  <c r="AP114" i="8"/>
  <c r="AP115" i="8"/>
  <c r="AP116" i="8"/>
  <c r="AP117" i="8"/>
  <c r="AP118" i="8"/>
  <c r="AP119" i="8"/>
  <c r="AP120" i="8"/>
  <c r="AP121" i="8"/>
  <c r="AP122" i="8"/>
  <c r="AP123" i="8"/>
  <c r="AP124" i="8"/>
  <c r="AP125" i="8"/>
  <c r="AP126" i="8"/>
  <c r="AP127" i="8"/>
  <c r="AP128" i="8"/>
  <c r="AP129" i="8"/>
  <c r="AP130" i="8"/>
  <c r="AP131" i="8"/>
  <c r="AP132" i="8"/>
  <c r="AP133" i="8"/>
  <c r="AP134" i="8"/>
  <c r="AP135" i="8"/>
  <c r="AP136" i="8"/>
  <c r="AP137" i="8"/>
  <c r="AP138" i="8"/>
  <c r="AP139" i="8"/>
  <c r="AP140" i="8"/>
  <c r="AP141" i="8"/>
  <c r="AP142" i="8"/>
  <c r="AP143" i="8"/>
  <c r="AP144" i="8"/>
  <c r="AP145" i="8"/>
  <c r="AP146" i="8"/>
  <c r="AP147" i="8"/>
  <c r="AP148" i="8"/>
  <c r="AP149" i="8"/>
  <c r="AP150" i="8"/>
  <c r="AP151" i="8"/>
  <c r="AP152" i="8"/>
  <c r="AP153" i="8"/>
  <c r="AP154" i="8"/>
  <c r="AP155" i="8"/>
  <c r="AP156" i="8"/>
  <c r="AP157" i="8"/>
  <c r="AP158" i="8"/>
  <c r="AP159" i="8"/>
  <c r="AP160" i="8"/>
  <c r="AP161" i="8"/>
  <c r="AP162" i="8"/>
  <c r="AP163" i="8"/>
  <c r="AP164" i="8"/>
  <c r="AP165" i="8"/>
  <c r="AP166" i="8"/>
  <c r="AP167" i="8"/>
  <c r="AP168" i="8"/>
  <c r="AP169" i="8"/>
  <c r="AP170" i="8"/>
  <c r="AP171" i="8"/>
  <c r="AP172" i="8"/>
  <c r="AP173" i="8"/>
  <c r="AP174" i="8"/>
  <c r="AP175" i="8"/>
  <c r="AP176" i="8"/>
  <c r="AP177" i="8"/>
  <c r="AP178" i="8"/>
  <c r="AP179" i="8"/>
  <c r="AP180" i="8"/>
  <c r="AP181" i="8"/>
  <c r="AP182" i="8"/>
  <c r="AP183" i="8"/>
  <c r="AP184" i="8"/>
  <c r="AP185" i="8"/>
  <c r="AP186" i="8"/>
  <c r="AP187" i="8"/>
  <c r="AP188" i="8"/>
  <c r="AP189" i="8"/>
  <c r="AP190" i="8"/>
  <c r="AP191" i="8"/>
  <c r="AP192" i="8"/>
  <c r="AP193" i="8"/>
  <c r="AP194" i="8"/>
  <c r="AP195" i="8"/>
  <c r="AP196" i="8"/>
  <c r="AP197" i="8"/>
  <c r="AP198" i="8"/>
  <c r="AP199" i="8"/>
  <c r="AP200" i="8"/>
  <c r="AP201" i="8"/>
  <c r="AP202" i="8"/>
  <c r="AP203" i="8"/>
  <c r="AP204" i="8"/>
  <c r="AP205" i="8"/>
  <c r="AP206" i="8"/>
  <c r="AP207" i="8"/>
  <c r="AP208" i="8"/>
  <c r="AP209" i="8"/>
  <c r="AP210" i="8"/>
  <c r="AP211" i="8"/>
  <c r="AP212" i="8"/>
  <c r="AP213" i="8"/>
  <c r="AP214" i="8"/>
  <c r="AP215" i="8"/>
  <c r="AP216" i="8"/>
  <c r="AP217" i="8"/>
  <c r="AP218" i="8"/>
  <c r="AP219" i="8"/>
  <c r="AP220" i="8"/>
  <c r="AP221" i="8"/>
  <c r="AP222" i="8"/>
  <c r="AP223" i="8"/>
  <c r="AP224" i="8"/>
  <c r="AP225" i="8"/>
  <c r="AP226" i="8"/>
  <c r="AP227" i="8"/>
  <c r="AP228" i="8"/>
  <c r="AO20" i="8"/>
  <c r="AO21" i="8"/>
  <c r="AO22" i="8"/>
  <c r="AO23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O36" i="8"/>
  <c r="AO37" i="8"/>
  <c r="AO38" i="8"/>
  <c r="AO39" i="8"/>
  <c r="AO40" i="8"/>
  <c r="AO41" i="8"/>
  <c r="AO42" i="8"/>
  <c r="AO43" i="8"/>
  <c r="AO44" i="8"/>
  <c r="AO45" i="8"/>
  <c r="AO46" i="8"/>
  <c r="AO47" i="8"/>
  <c r="AO48" i="8"/>
  <c r="AO49" i="8"/>
  <c r="AO50" i="8"/>
  <c r="AO51" i="8"/>
  <c r="AO52" i="8"/>
  <c r="AO53" i="8"/>
  <c r="AO54" i="8"/>
  <c r="AO55" i="8"/>
  <c r="AO56" i="8"/>
  <c r="AO57" i="8"/>
  <c r="AO58" i="8"/>
  <c r="AO59" i="8"/>
  <c r="AO60" i="8"/>
  <c r="AO61" i="8"/>
  <c r="AO62" i="8"/>
  <c r="AO63" i="8"/>
  <c r="AO64" i="8"/>
  <c r="AO65" i="8"/>
  <c r="AO66" i="8"/>
  <c r="AO67" i="8"/>
  <c r="AO68" i="8"/>
  <c r="AO69" i="8"/>
  <c r="AO70" i="8"/>
  <c r="AO71" i="8"/>
  <c r="AO72" i="8"/>
  <c r="AO73" i="8"/>
  <c r="AO74" i="8"/>
  <c r="AO75" i="8"/>
  <c r="AO76" i="8"/>
  <c r="AO77" i="8"/>
  <c r="AO78" i="8"/>
  <c r="AO79" i="8"/>
  <c r="AO80" i="8"/>
  <c r="AO81" i="8"/>
  <c r="AO82" i="8"/>
  <c r="AO83" i="8"/>
  <c r="AO84" i="8"/>
  <c r="AO85" i="8"/>
  <c r="AO86" i="8"/>
  <c r="AO87" i="8"/>
  <c r="AO88" i="8"/>
  <c r="AO89" i="8"/>
  <c r="AO90" i="8"/>
  <c r="AO91" i="8"/>
  <c r="AO92" i="8"/>
  <c r="AO93" i="8"/>
  <c r="AO94" i="8"/>
  <c r="AO95" i="8"/>
  <c r="AO96" i="8"/>
  <c r="AO97" i="8"/>
  <c r="AO98" i="8"/>
  <c r="AO99" i="8"/>
  <c r="AO100" i="8"/>
  <c r="AO101" i="8"/>
  <c r="AO102" i="8"/>
  <c r="AO103" i="8"/>
  <c r="AO104" i="8"/>
  <c r="AO105" i="8"/>
  <c r="AO106" i="8"/>
  <c r="AO107" i="8"/>
  <c r="AO108" i="8"/>
  <c r="AO109" i="8"/>
  <c r="AO110" i="8"/>
  <c r="AO111" i="8"/>
  <c r="AO112" i="8"/>
  <c r="AO113" i="8"/>
  <c r="AO114" i="8"/>
  <c r="AO115" i="8"/>
  <c r="AO116" i="8"/>
  <c r="AO117" i="8"/>
  <c r="AO118" i="8"/>
  <c r="AO119" i="8"/>
  <c r="AO120" i="8"/>
  <c r="AO121" i="8"/>
  <c r="AO122" i="8"/>
  <c r="AO123" i="8"/>
  <c r="AO124" i="8"/>
  <c r="AO125" i="8"/>
  <c r="AO126" i="8"/>
  <c r="AO127" i="8"/>
  <c r="AO128" i="8"/>
  <c r="AO129" i="8"/>
  <c r="AO130" i="8"/>
  <c r="AO131" i="8"/>
  <c r="AO132" i="8"/>
  <c r="AO133" i="8"/>
  <c r="AO134" i="8"/>
  <c r="AO135" i="8"/>
  <c r="AO136" i="8"/>
  <c r="AO137" i="8"/>
  <c r="AO138" i="8"/>
  <c r="AO139" i="8"/>
  <c r="AO140" i="8"/>
  <c r="AO141" i="8"/>
  <c r="AO142" i="8"/>
  <c r="AO143" i="8"/>
  <c r="AO144" i="8"/>
  <c r="AO145" i="8"/>
  <c r="AO146" i="8"/>
  <c r="AO147" i="8"/>
  <c r="AO148" i="8"/>
  <c r="AO149" i="8"/>
  <c r="AO150" i="8"/>
  <c r="AO151" i="8"/>
  <c r="AO152" i="8"/>
  <c r="AO153" i="8"/>
  <c r="AO154" i="8"/>
  <c r="AO155" i="8"/>
  <c r="AO156" i="8"/>
  <c r="AO157" i="8"/>
  <c r="AO158" i="8"/>
  <c r="AO159" i="8"/>
  <c r="AO160" i="8"/>
  <c r="AO161" i="8"/>
  <c r="AO162" i="8"/>
  <c r="AO163" i="8"/>
  <c r="AO164" i="8"/>
  <c r="AO165" i="8"/>
  <c r="AO166" i="8"/>
  <c r="AO167" i="8"/>
  <c r="AO168" i="8"/>
  <c r="AO169" i="8"/>
  <c r="AO170" i="8"/>
  <c r="AO171" i="8"/>
  <c r="AO172" i="8"/>
  <c r="AO173" i="8"/>
  <c r="AO174" i="8"/>
  <c r="AO175" i="8"/>
  <c r="AO176" i="8"/>
  <c r="AO177" i="8"/>
  <c r="AO178" i="8"/>
  <c r="AO179" i="8"/>
  <c r="AO180" i="8"/>
  <c r="AO181" i="8"/>
  <c r="AO182" i="8"/>
  <c r="AO183" i="8"/>
  <c r="AO184" i="8"/>
  <c r="AO185" i="8"/>
  <c r="AO186" i="8"/>
  <c r="AO187" i="8"/>
  <c r="AO188" i="8"/>
  <c r="AO189" i="8"/>
  <c r="AO190" i="8"/>
  <c r="AO191" i="8"/>
  <c r="AO192" i="8"/>
  <c r="AO193" i="8"/>
  <c r="AO194" i="8"/>
  <c r="AO195" i="8"/>
  <c r="AO196" i="8"/>
  <c r="AO197" i="8"/>
  <c r="AO198" i="8"/>
  <c r="AO199" i="8"/>
  <c r="AO200" i="8"/>
  <c r="AO201" i="8"/>
  <c r="AO202" i="8"/>
  <c r="AO203" i="8"/>
  <c r="AO204" i="8"/>
  <c r="AO205" i="8"/>
  <c r="AO206" i="8"/>
  <c r="AO207" i="8"/>
  <c r="AO208" i="8"/>
  <c r="AO209" i="8"/>
  <c r="AO210" i="8"/>
  <c r="AO211" i="8"/>
  <c r="AO212" i="8"/>
  <c r="AO213" i="8"/>
  <c r="AO214" i="8"/>
  <c r="AO215" i="8"/>
  <c r="AO216" i="8"/>
  <c r="AO217" i="8"/>
  <c r="AO218" i="8"/>
  <c r="AO219" i="8"/>
  <c r="AO220" i="8"/>
  <c r="AO221" i="8"/>
  <c r="AO222" i="8"/>
  <c r="AO223" i="8"/>
  <c r="AO224" i="8"/>
  <c r="AO225" i="8"/>
  <c r="AO226" i="8"/>
  <c r="AO227" i="8"/>
  <c r="AO228" i="8"/>
  <c r="AN20" i="8"/>
  <c r="AN21" i="8"/>
  <c r="AN22" i="8"/>
  <c r="AN23" i="8"/>
  <c r="AN24" i="8"/>
  <c r="AN25" i="8"/>
  <c r="AN26" i="8"/>
  <c r="AN27" i="8"/>
  <c r="AN28" i="8"/>
  <c r="AN29" i="8"/>
  <c r="AN30" i="8"/>
  <c r="AN31" i="8"/>
  <c r="AN32" i="8"/>
  <c r="AN33" i="8"/>
  <c r="AN34" i="8"/>
  <c r="AN35" i="8"/>
  <c r="AN36" i="8"/>
  <c r="AN37" i="8"/>
  <c r="AN38" i="8"/>
  <c r="AN39" i="8"/>
  <c r="AN40" i="8"/>
  <c r="AN41" i="8"/>
  <c r="AN42" i="8"/>
  <c r="AN43" i="8"/>
  <c r="AN44" i="8"/>
  <c r="AN45" i="8"/>
  <c r="AN46" i="8"/>
  <c r="AN47" i="8"/>
  <c r="AN48" i="8"/>
  <c r="AN49" i="8"/>
  <c r="AN50" i="8"/>
  <c r="AN51" i="8"/>
  <c r="AN52" i="8"/>
  <c r="AN53" i="8"/>
  <c r="AN54" i="8"/>
  <c r="AN55" i="8"/>
  <c r="AN56" i="8"/>
  <c r="AN57" i="8"/>
  <c r="AN58" i="8"/>
  <c r="AN59" i="8"/>
  <c r="AN60" i="8"/>
  <c r="AN61" i="8"/>
  <c r="AN62" i="8"/>
  <c r="AN63" i="8"/>
  <c r="AN64" i="8"/>
  <c r="AN65" i="8"/>
  <c r="AN66" i="8"/>
  <c r="AN67" i="8"/>
  <c r="AN68" i="8"/>
  <c r="AN69" i="8"/>
  <c r="AN70" i="8"/>
  <c r="AN71" i="8"/>
  <c r="AN72" i="8"/>
  <c r="AN73" i="8"/>
  <c r="AN74" i="8"/>
  <c r="AN75" i="8"/>
  <c r="AN76" i="8"/>
  <c r="AN77" i="8"/>
  <c r="AN78" i="8"/>
  <c r="AN79" i="8"/>
  <c r="AN80" i="8"/>
  <c r="AN81" i="8"/>
  <c r="AN82" i="8"/>
  <c r="AN83" i="8"/>
  <c r="AN84" i="8"/>
  <c r="AN85" i="8"/>
  <c r="AN86" i="8"/>
  <c r="AN87" i="8"/>
  <c r="AN88" i="8"/>
  <c r="AN89" i="8"/>
  <c r="AN90" i="8"/>
  <c r="AN91" i="8"/>
  <c r="AN92" i="8"/>
  <c r="AN93" i="8"/>
  <c r="AN94" i="8"/>
  <c r="AN95" i="8"/>
  <c r="AN96" i="8"/>
  <c r="AN97" i="8"/>
  <c r="AN98" i="8"/>
  <c r="AN99" i="8"/>
  <c r="AN100" i="8"/>
  <c r="AN101" i="8"/>
  <c r="AN102" i="8"/>
  <c r="AN103" i="8"/>
  <c r="AN104" i="8"/>
  <c r="AN105" i="8"/>
  <c r="AN106" i="8"/>
  <c r="AN107" i="8"/>
  <c r="AN108" i="8"/>
  <c r="AN109" i="8"/>
  <c r="AN110" i="8"/>
  <c r="AN111" i="8"/>
  <c r="AN112" i="8"/>
  <c r="AN113" i="8"/>
  <c r="AN114" i="8"/>
  <c r="AN115" i="8"/>
  <c r="AN116" i="8"/>
  <c r="AN117" i="8"/>
  <c r="AN118" i="8"/>
  <c r="AN119" i="8"/>
  <c r="AN120" i="8"/>
  <c r="AN121" i="8"/>
  <c r="AN122" i="8"/>
  <c r="AN123" i="8"/>
  <c r="AN124" i="8"/>
  <c r="AN125" i="8"/>
  <c r="AN126" i="8"/>
  <c r="AN127" i="8"/>
  <c r="AN128" i="8"/>
  <c r="AN129" i="8"/>
  <c r="AN130" i="8"/>
  <c r="AN131" i="8"/>
  <c r="AN132" i="8"/>
  <c r="AN133" i="8"/>
  <c r="AN134" i="8"/>
  <c r="AN135" i="8"/>
  <c r="AN136" i="8"/>
  <c r="AN137" i="8"/>
  <c r="AN138" i="8"/>
  <c r="AN139" i="8"/>
  <c r="AN140" i="8"/>
  <c r="AN141" i="8"/>
  <c r="AN142" i="8"/>
  <c r="AN143" i="8"/>
  <c r="AN144" i="8"/>
  <c r="AN145" i="8"/>
  <c r="AN146" i="8"/>
  <c r="AN147" i="8"/>
  <c r="AN148" i="8"/>
  <c r="AN149" i="8"/>
  <c r="AN150" i="8"/>
  <c r="AN151" i="8"/>
  <c r="AN152" i="8"/>
  <c r="AN153" i="8"/>
  <c r="AN154" i="8"/>
  <c r="AN155" i="8"/>
  <c r="AN156" i="8"/>
  <c r="AN157" i="8"/>
  <c r="AN158" i="8"/>
  <c r="AN159" i="8"/>
  <c r="AN160" i="8"/>
  <c r="AN161" i="8"/>
  <c r="AN162" i="8"/>
  <c r="AN163" i="8"/>
  <c r="AN164" i="8"/>
  <c r="AN165" i="8"/>
  <c r="AN166" i="8"/>
  <c r="AN167" i="8"/>
  <c r="AN168" i="8"/>
  <c r="AN169" i="8"/>
  <c r="AN170" i="8"/>
  <c r="AN171" i="8"/>
  <c r="AN172" i="8"/>
  <c r="AN173" i="8"/>
  <c r="AN174" i="8"/>
  <c r="AN175" i="8"/>
  <c r="AN176" i="8"/>
  <c r="AN177" i="8"/>
  <c r="AN178" i="8"/>
  <c r="AN179" i="8"/>
  <c r="AN180" i="8"/>
  <c r="AN181" i="8"/>
  <c r="AN182" i="8"/>
  <c r="AN183" i="8"/>
  <c r="AN184" i="8"/>
  <c r="AN185" i="8"/>
  <c r="AN186" i="8"/>
  <c r="AN187" i="8"/>
  <c r="AN188" i="8"/>
  <c r="AN189" i="8"/>
  <c r="AN190" i="8"/>
  <c r="AN191" i="8"/>
  <c r="AN192" i="8"/>
  <c r="AN193" i="8"/>
  <c r="AN194" i="8"/>
  <c r="AN195" i="8"/>
  <c r="AN196" i="8"/>
  <c r="AN197" i="8"/>
  <c r="AN198" i="8"/>
  <c r="AN199" i="8"/>
  <c r="AN200" i="8"/>
  <c r="AN201" i="8"/>
  <c r="AN202" i="8"/>
  <c r="AN203" i="8"/>
  <c r="AN204" i="8"/>
  <c r="AN205" i="8"/>
  <c r="AN206" i="8"/>
  <c r="AN207" i="8"/>
  <c r="AN208" i="8"/>
  <c r="AN209" i="8"/>
  <c r="AN210" i="8"/>
  <c r="AN211" i="8"/>
  <c r="AN212" i="8"/>
  <c r="AN213" i="8"/>
  <c r="AN214" i="8"/>
  <c r="AN215" i="8"/>
  <c r="AN216" i="8"/>
  <c r="AN217" i="8"/>
  <c r="AN218" i="8"/>
  <c r="AN219" i="8"/>
  <c r="AN220" i="8"/>
  <c r="AN221" i="8"/>
  <c r="AN222" i="8"/>
  <c r="AN223" i="8"/>
  <c r="AN224" i="8"/>
  <c r="AN225" i="8"/>
  <c r="AN226" i="8"/>
  <c r="AN227" i="8"/>
  <c r="AN228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8" i="8"/>
  <c r="AM59" i="8"/>
  <c r="AM60" i="8"/>
  <c r="AM61" i="8"/>
  <c r="AM62" i="8"/>
  <c r="AM63" i="8"/>
  <c r="AM64" i="8"/>
  <c r="AM65" i="8"/>
  <c r="AM66" i="8"/>
  <c r="AM67" i="8"/>
  <c r="AM68" i="8"/>
  <c r="AM69" i="8"/>
  <c r="AM70" i="8"/>
  <c r="AM71" i="8"/>
  <c r="AM72" i="8"/>
  <c r="AM73" i="8"/>
  <c r="AM74" i="8"/>
  <c r="AM75" i="8"/>
  <c r="AM76" i="8"/>
  <c r="AM77" i="8"/>
  <c r="AM78" i="8"/>
  <c r="AM79" i="8"/>
  <c r="AM80" i="8"/>
  <c r="AM81" i="8"/>
  <c r="AM82" i="8"/>
  <c r="AM83" i="8"/>
  <c r="AM84" i="8"/>
  <c r="AM85" i="8"/>
  <c r="AM86" i="8"/>
  <c r="AM87" i="8"/>
  <c r="AM88" i="8"/>
  <c r="AM89" i="8"/>
  <c r="AM90" i="8"/>
  <c r="AM91" i="8"/>
  <c r="AM92" i="8"/>
  <c r="AM93" i="8"/>
  <c r="AM94" i="8"/>
  <c r="AM95" i="8"/>
  <c r="AM96" i="8"/>
  <c r="AM97" i="8"/>
  <c r="AM98" i="8"/>
  <c r="AM99" i="8"/>
  <c r="AM100" i="8"/>
  <c r="AM101" i="8"/>
  <c r="AM102" i="8"/>
  <c r="AM103" i="8"/>
  <c r="AM104" i="8"/>
  <c r="AM105" i="8"/>
  <c r="AM106" i="8"/>
  <c r="AM107" i="8"/>
  <c r="AM108" i="8"/>
  <c r="AM109" i="8"/>
  <c r="AM110" i="8"/>
  <c r="AM111" i="8"/>
  <c r="AM112" i="8"/>
  <c r="AM113" i="8"/>
  <c r="AM114" i="8"/>
  <c r="AM115" i="8"/>
  <c r="AM116" i="8"/>
  <c r="AM117" i="8"/>
  <c r="AM118" i="8"/>
  <c r="AM119" i="8"/>
  <c r="AM120" i="8"/>
  <c r="AM121" i="8"/>
  <c r="AM122" i="8"/>
  <c r="AM123" i="8"/>
  <c r="AM124" i="8"/>
  <c r="AM125" i="8"/>
  <c r="AM126" i="8"/>
  <c r="AM127" i="8"/>
  <c r="AM128" i="8"/>
  <c r="AM129" i="8"/>
  <c r="AM130" i="8"/>
  <c r="AM131" i="8"/>
  <c r="AM132" i="8"/>
  <c r="AM133" i="8"/>
  <c r="AM134" i="8"/>
  <c r="AM135" i="8"/>
  <c r="AM136" i="8"/>
  <c r="AM137" i="8"/>
  <c r="AM138" i="8"/>
  <c r="AM139" i="8"/>
  <c r="AM140" i="8"/>
  <c r="AM141" i="8"/>
  <c r="AM142" i="8"/>
  <c r="AM143" i="8"/>
  <c r="AM144" i="8"/>
  <c r="AM145" i="8"/>
  <c r="AM146" i="8"/>
  <c r="AM147" i="8"/>
  <c r="AM148" i="8"/>
  <c r="AM149" i="8"/>
  <c r="AM150" i="8"/>
  <c r="AM151" i="8"/>
  <c r="AM152" i="8"/>
  <c r="AM153" i="8"/>
  <c r="AM154" i="8"/>
  <c r="AM155" i="8"/>
  <c r="AM156" i="8"/>
  <c r="AM157" i="8"/>
  <c r="AM158" i="8"/>
  <c r="AM159" i="8"/>
  <c r="AM160" i="8"/>
  <c r="AM161" i="8"/>
  <c r="AM162" i="8"/>
  <c r="AM163" i="8"/>
  <c r="AM164" i="8"/>
  <c r="AM165" i="8"/>
  <c r="AM166" i="8"/>
  <c r="AM167" i="8"/>
  <c r="AM168" i="8"/>
  <c r="AM169" i="8"/>
  <c r="AM170" i="8"/>
  <c r="AM171" i="8"/>
  <c r="AM172" i="8"/>
  <c r="AM173" i="8"/>
  <c r="AM174" i="8"/>
  <c r="AM175" i="8"/>
  <c r="AM176" i="8"/>
  <c r="AM177" i="8"/>
  <c r="AM178" i="8"/>
  <c r="AM179" i="8"/>
  <c r="AM180" i="8"/>
  <c r="AM181" i="8"/>
  <c r="AM182" i="8"/>
  <c r="AM183" i="8"/>
  <c r="AM184" i="8"/>
  <c r="AM185" i="8"/>
  <c r="AM186" i="8"/>
  <c r="AM187" i="8"/>
  <c r="AM188" i="8"/>
  <c r="AM189" i="8"/>
  <c r="AM190" i="8"/>
  <c r="AM191" i="8"/>
  <c r="AM192" i="8"/>
  <c r="AM193" i="8"/>
  <c r="AM194" i="8"/>
  <c r="AM195" i="8"/>
  <c r="AM196" i="8"/>
  <c r="AM197" i="8"/>
  <c r="AM198" i="8"/>
  <c r="AM199" i="8"/>
  <c r="AM200" i="8"/>
  <c r="AM201" i="8"/>
  <c r="AM202" i="8"/>
  <c r="AM203" i="8"/>
  <c r="AM204" i="8"/>
  <c r="AM205" i="8"/>
  <c r="AM206" i="8"/>
  <c r="AM207" i="8"/>
  <c r="AM208" i="8"/>
  <c r="AM209" i="8"/>
  <c r="AM210" i="8"/>
  <c r="AM211" i="8"/>
  <c r="AM212" i="8"/>
  <c r="AM213" i="8"/>
  <c r="AM214" i="8"/>
  <c r="AM215" i="8"/>
  <c r="AM216" i="8"/>
  <c r="AM217" i="8"/>
  <c r="AM218" i="8"/>
  <c r="AM219" i="8"/>
  <c r="AM220" i="8"/>
  <c r="AM221" i="8"/>
  <c r="AM222" i="8"/>
  <c r="AM223" i="8"/>
  <c r="AM224" i="8"/>
  <c r="AM225" i="8"/>
  <c r="AM226" i="8"/>
  <c r="AM227" i="8"/>
  <c r="AM228" i="8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AL36" i="8"/>
  <c r="AL37" i="8"/>
  <c r="AL38" i="8"/>
  <c r="AL39" i="8"/>
  <c r="AL40" i="8"/>
  <c r="AL41" i="8"/>
  <c r="AL42" i="8"/>
  <c r="AL43" i="8"/>
  <c r="AL44" i="8"/>
  <c r="AL45" i="8"/>
  <c r="AL46" i="8"/>
  <c r="AL47" i="8"/>
  <c r="AL48" i="8"/>
  <c r="AL49" i="8"/>
  <c r="AL50" i="8"/>
  <c r="AL51" i="8"/>
  <c r="AL52" i="8"/>
  <c r="AL53" i="8"/>
  <c r="AL54" i="8"/>
  <c r="AL55" i="8"/>
  <c r="AL56" i="8"/>
  <c r="AL57" i="8"/>
  <c r="AL58" i="8"/>
  <c r="AL59" i="8"/>
  <c r="AL60" i="8"/>
  <c r="AL61" i="8"/>
  <c r="AL62" i="8"/>
  <c r="AL63" i="8"/>
  <c r="AL64" i="8"/>
  <c r="AL65" i="8"/>
  <c r="AL66" i="8"/>
  <c r="AL67" i="8"/>
  <c r="AL68" i="8"/>
  <c r="AL69" i="8"/>
  <c r="AL70" i="8"/>
  <c r="AL71" i="8"/>
  <c r="AL72" i="8"/>
  <c r="AL73" i="8"/>
  <c r="AL74" i="8"/>
  <c r="AL75" i="8"/>
  <c r="AL76" i="8"/>
  <c r="AL77" i="8"/>
  <c r="AL78" i="8"/>
  <c r="AL79" i="8"/>
  <c r="AL80" i="8"/>
  <c r="AL81" i="8"/>
  <c r="AL82" i="8"/>
  <c r="AL83" i="8"/>
  <c r="AL84" i="8"/>
  <c r="AL85" i="8"/>
  <c r="AL86" i="8"/>
  <c r="AL87" i="8"/>
  <c r="AL88" i="8"/>
  <c r="AL89" i="8"/>
  <c r="AL90" i="8"/>
  <c r="AL91" i="8"/>
  <c r="AL92" i="8"/>
  <c r="AL93" i="8"/>
  <c r="AL94" i="8"/>
  <c r="AL95" i="8"/>
  <c r="AL96" i="8"/>
  <c r="AL97" i="8"/>
  <c r="AL98" i="8"/>
  <c r="AL99" i="8"/>
  <c r="AL100" i="8"/>
  <c r="AL101" i="8"/>
  <c r="AL102" i="8"/>
  <c r="AL103" i="8"/>
  <c r="AL104" i="8"/>
  <c r="AL105" i="8"/>
  <c r="AL106" i="8"/>
  <c r="AL107" i="8"/>
  <c r="AL108" i="8"/>
  <c r="AL109" i="8"/>
  <c r="AL110" i="8"/>
  <c r="AL111" i="8"/>
  <c r="AL112" i="8"/>
  <c r="AL113" i="8"/>
  <c r="AL114" i="8"/>
  <c r="AL115" i="8"/>
  <c r="AL116" i="8"/>
  <c r="AL117" i="8"/>
  <c r="AL118" i="8"/>
  <c r="AL119" i="8"/>
  <c r="AL120" i="8"/>
  <c r="AL121" i="8"/>
  <c r="AL122" i="8"/>
  <c r="AL123" i="8"/>
  <c r="AL124" i="8"/>
  <c r="AL125" i="8"/>
  <c r="AL126" i="8"/>
  <c r="AL127" i="8"/>
  <c r="AL128" i="8"/>
  <c r="AL129" i="8"/>
  <c r="AL130" i="8"/>
  <c r="AL131" i="8"/>
  <c r="AL132" i="8"/>
  <c r="AL133" i="8"/>
  <c r="AL134" i="8"/>
  <c r="AL135" i="8"/>
  <c r="AL136" i="8"/>
  <c r="AL137" i="8"/>
  <c r="AL138" i="8"/>
  <c r="AL139" i="8"/>
  <c r="AL140" i="8"/>
  <c r="AL141" i="8"/>
  <c r="AL142" i="8"/>
  <c r="AL143" i="8"/>
  <c r="AL144" i="8"/>
  <c r="AL145" i="8"/>
  <c r="AL146" i="8"/>
  <c r="AL147" i="8"/>
  <c r="AL148" i="8"/>
  <c r="AL149" i="8"/>
  <c r="AL150" i="8"/>
  <c r="AL151" i="8"/>
  <c r="AL152" i="8"/>
  <c r="AL153" i="8"/>
  <c r="AL154" i="8"/>
  <c r="AL155" i="8"/>
  <c r="AL156" i="8"/>
  <c r="AL157" i="8"/>
  <c r="AL158" i="8"/>
  <c r="AL159" i="8"/>
  <c r="AL160" i="8"/>
  <c r="AL161" i="8"/>
  <c r="AL162" i="8"/>
  <c r="AL163" i="8"/>
  <c r="AL164" i="8"/>
  <c r="AL165" i="8"/>
  <c r="AL166" i="8"/>
  <c r="AL167" i="8"/>
  <c r="AL168" i="8"/>
  <c r="AL169" i="8"/>
  <c r="AL170" i="8"/>
  <c r="AL171" i="8"/>
  <c r="AL172" i="8"/>
  <c r="AL173" i="8"/>
  <c r="AL174" i="8"/>
  <c r="AL175" i="8"/>
  <c r="AL176" i="8"/>
  <c r="AL177" i="8"/>
  <c r="AL178" i="8"/>
  <c r="AL179" i="8"/>
  <c r="AL180" i="8"/>
  <c r="AL181" i="8"/>
  <c r="AL182" i="8"/>
  <c r="AL183" i="8"/>
  <c r="AL184" i="8"/>
  <c r="AL185" i="8"/>
  <c r="AL186" i="8"/>
  <c r="AL187" i="8"/>
  <c r="AL188" i="8"/>
  <c r="AL189" i="8"/>
  <c r="AL190" i="8"/>
  <c r="AL191" i="8"/>
  <c r="AL192" i="8"/>
  <c r="AL193" i="8"/>
  <c r="AL194" i="8"/>
  <c r="AL195" i="8"/>
  <c r="AL196" i="8"/>
  <c r="AL197" i="8"/>
  <c r="AL198" i="8"/>
  <c r="AL199" i="8"/>
  <c r="AL200" i="8"/>
  <c r="AL201" i="8"/>
  <c r="AL202" i="8"/>
  <c r="AL203" i="8"/>
  <c r="AL204" i="8"/>
  <c r="AL205" i="8"/>
  <c r="AL206" i="8"/>
  <c r="AL207" i="8"/>
  <c r="AL208" i="8"/>
  <c r="AL209" i="8"/>
  <c r="AL210" i="8"/>
  <c r="AL211" i="8"/>
  <c r="AL212" i="8"/>
  <c r="AL213" i="8"/>
  <c r="AL214" i="8"/>
  <c r="AL215" i="8"/>
  <c r="AL216" i="8"/>
  <c r="AL217" i="8"/>
  <c r="AL218" i="8"/>
  <c r="AL219" i="8"/>
  <c r="AL220" i="8"/>
  <c r="AL221" i="8"/>
  <c r="AL222" i="8"/>
  <c r="AL223" i="8"/>
  <c r="AL224" i="8"/>
  <c r="AL225" i="8"/>
  <c r="AL226" i="8"/>
  <c r="AL227" i="8"/>
  <c r="AL228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K58" i="8"/>
  <c r="AK59" i="8"/>
  <c r="AK60" i="8"/>
  <c r="AK61" i="8"/>
  <c r="AK62" i="8"/>
  <c r="AK63" i="8"/>
  <c r="AK64" i="8"/>
  <c r="AK65" i="8"/>
  <c r="AK66" i="8"/>
  <c r="AK67" i="8"/>
  <c r="AK68" i="8"/>
  <c r="AK69" i="8"/>
  <c r="AK70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K86" i="8"/>
  <c r="AK87" i="8"/>
  <c r="AK88" i="8"/>
  <c r="AK89" i="8"/>
  <c r="AK90" i="8"/>
  <c r="AK91" i="8"/>
  <c r="AK92" i="8"/>
  <c r="AK93" i="8"/>
  <c r="AK94" i="8"/>
  <c r="AK95" i="8"/>
  <c r="AK96" i="8"/>
  <c r="AK97" i="8"/>
  <c r="AK98" i="8"/>
  <c r="AK99" i="8"/>
  <c r="AK100" i="8"/>
  <c r="AK101" i="8"/>
  <c r="AK102" i="8"/>
  <c r="AK103" i="8"/>
  <c r="AK104" i="8"/>
  <c r="AK105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4" i="8"/>
  <c r="AK125" i="8"/>
  <c r="AK126" i="8"/>
  <c r="AK127" i="8"/>
  <c r="AK128" i="8"/>
  <c r="AK129" i="8"/>
  <c r="AK130" i="8"/>
  <c r="AK131" i="8"/>
  <c r="AK132" i="8"/>
  <c r="AK133" i="8"/>
  <c r="AK134" i="8"/>
  <c r="AK135" i="8"/>
  <c r="AK136" i="8"/>
  <c r="AK137" i="8"/>
  <c r="AK138" i="8"/>
  <c r="AK139" i="8"/>
  <c r="AK140" i="8"/>
  <c r="AK141" i="8"/>
  <c r="AK142" i="8"/>
  <c r="AK143" i="8"/>
  <c r="AK144" i="8"/>
  <c r="AK145" i="8"/>
  <c r="AK146" i="8"/>
  <c r="AK147" i="8"/>
  <c r="AK148" i="8"/>
  <c r="AK149" i="8"/>
  <c r="AK150" i="8"/>
  <c r="AK151" i="8"/>
  <c r="AK152" i="8"/>
  <c r="AK153" i="8"/>
  <c r="AK154" i="8"/>
  <c r="AK155" i="8"/>
  <c r="AK156" i="8"/>
  <c r="AK157" i="8"/>
  <c r="AK158" i="8"/>
  <c r="AK159" i="8"/>
  <c r="AK160" i="8"/>
  <c r="AK161" i="8"/>
  <c r="AK162" i="8"/>
  <c r="AK163" i="8"/>
  <c r="AK164" i="8"/>
  <c r="AK165" i="8"/>
  <c r="AK166" i="8"/>
  <c r="AK167" i="8"/>
  <c r="AK168" i="8"/>
  <c r="AK169" i="8"/>
  <c r="AK170" i="8"/>
  <c r="AK171" i="8"/>
  <c r="AK172" i="8"/>
  <c r="AK173" i="8"/>
  <c r="AK174" i="8"/>
  <c r="AK175" i="8"/>
  <c r="AK176" i="8"/>
  <c r="AK177" i="8"/>
  <c r="AK178" i="8"/>
  <c r="AK179" i="8"/>
  <c r="AK180" i="8"/>
  <c r="AK181" i="8"/>
  <c r="AK182" i="8"/>
  <c r="AK183" i="8"/>
  <c r="AK184" i="8"/>
  <c r="AK185" i="8"/>
  <c r="AK186" i="8"/>
  <c r="AK187" i="8"/>
  <c r="AK188" i="8"/>
  <c r="AK189" i="8"/>
  <c r="AK190" i="8"/>
  <c r="AK191" i="8"/>
  <c r="AK192" i="8"/>
  <c r="AK193" i="8"/>
  <c r="AK194" i="8"/>
  <c r="AK195" i="8"/>
  <c r="AK196" i="8"/>
  <c r="AK197" i="8"/>
  <c r="AK198" i="8"/>
  <c r="AK199" i="8"/>
  <c r="AK200" i="8"/>
  <c r="AK201" i="8"/>
  <c r="AK202" i="8"/>
  <c r="AK203" i="8"/>
  <c r="AK204" i="8"/>
  <c r="AK205" i="8"/>
  <c r="AK206" i="8"/>
  <c r="AK207" i="8"/>
  <c r="AK208" i="8"/>
  <c r="AK209" i="8"/>
  <c r="AK210" i="8"/>
  <c r="AK211" i="8"/>
  <c r="AK212" i="8"/>
  <c r="AK213" i="8"/>
  <c r="AK214" i="8"/>
  <c r="AK215" i="8"/>
  <c r="AK216" i="8"/>
  <c r="AK217" i="8"/>
  <c r="AK218" i="8"/>
  <c r="AK219" i="8"/>
  <c r="AK220" i="8"/>
  <c r="AK221" i="8"/>
  <c r="AK222" i="8"/>
  <c r="AK223" i="8"/>
  <c r="AK224" i="8"/>
  <c r="AK225" i="8"/>
  <c r="AK226" i="8"/>
  <c r="AK227" i="8"/>
  <c r="AK228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8" i="8"/>
  <c r="AJ59" i="8"/>
  <c r="AJ60" i="8"/>
  <c r="AJ61" i="8"/>
  <c r="AJ62" i="8"/>
  <c r="AJ63" i="8"/>
  <c r="AJ64" i="8"/>
  <c r="AJ65" i="8"/>
  <c r="AJ66" i="8"/>
  <c r="AJ67" i="8"/>
  <c r="AJ68" i="8"/>
  <c r="AJ69" i="8"/>
  <c r="AJ70" i="8"/>
  <c r="AJ71" i="8"/>
  <c r="AJ72" i="8"/>
  <c r="AJ73" i="8"/>
  <c r="AJ74" i="8"/>
  <c r="AJ75" i="8"/>
  <c r="AJ76" i="8"/>
  <c r="AJ77" i="8"/>
  <c r="AJ78" i="8"/>
  <c r="AJ79" i="8"/>
  <c r="AJ80" i="8"/>
  <c r="AJ81" i="8"/>
  <c r="AJ82" i="8"/>
  <c r="AJ83" i="8"/>
  <c r="AJ84" i="8"/>
  <c r="AJ85" i="8"/>
  <c r="AJ86" i="8"/>
  <c r="AJ87" i="8"/>
  <c r="AJ88" i="8"/>
  <c r="AJ89" i="8"/>
  <c r="AJ90" i="8"/>
  <c r="AJ91" i="8"/>
  <c r="AJ92" i="8"/>
  <c r="AJ93" i="8"/>
  <c r="AJ94" i="8"/>
  <c r="AJ95" i="8"/>
  <c r="AJ96" i="8"/>
  <c r="AJ97" i="8"/>
  <c r="AJ98" i="8"/>
  <c r="AJ99" i="8"/>
  <c r="AJ100" i="8"/>
  <c r="AJ101" i="8"/>
  <c r="AJ102" i="8"/>
  <c r="AJ103" i="8"/>
  <c r="AJ104" i="8"/>
  <c r="AJ105" i="8"/>
  <c r="AJ106" i="8"/>
  <c r="AJ107" i="8"/>
  <c r="AJ108" i="8"/>
  <c r="AJ109" i="8"/>
  <c r="AJ110" i="8"/>
  <c r="AJ111" i="8"/>
  <c r="AJ112" i="8"/>
  <c r="AJ113" i="8"/>
  <c r="AJ114" i="8"/>
  <c r="AJ115" i="8"/>
  <c r="AJ116" i="8"/>
  <c r="AJ117" i="8"/>
  <c r="AJ118" i="8"/>
  <c r="AJ119" i="8"/>
  <c r="AJ120" i="8"/>
  <c r="AJ121" i="8"/>
  <c r="AJ122" i="8"/>
  <c r="AJ123" i="8"/>
  <c r="AJ124" i="8"/>
  <c r="AJ125" i="8"/>
  <c r="AJ126" i="8"/>
  <c r="AJ127" i="8"/>
  <c r="AJ128" i="8"/>
  <c r="AJ129" i="8"/>
  <c r="AJ130" i="8"/>
  <c r="AJ131" i="8"/>
  <c r="AJ132" i="8"/>
  <c r="AJ133" i="8"/>
  <c r="AJ134" i="8"/>
  <c r="AJ135" i="8"/>
  <c r="AJ136" i="8"/>
  <c r="AJ137" i="8"/>
  <c r="AJ138" i="8"/>
  <c r="AJ139" i="8"/>
  <c r="AJ140" i="8"/>
  <c r="AJ141" i="8"/>
  <c r="AJ142" i="8"/>
  <c r="AJ143" i="8"/>
  <c r="AJ144" i="8"/>
  <c r="AJ145" i="8"/>
  <c r="AJ146" i="8"/>
  <c r="AJ147" i="8"/>
  <c r="AJ148" i="8"/>
  <c r="AJ149" i="8"/>
  <c r="AJ150" i="8"/>
  <c r="AJ151" i="8"/>
  <c r="AJ152" i="8"/>
  <c r="AJ153" i="8"/>
  <c r="AJ154" i="8"/>
  <c r="AJ155" i="8"/>
  <c r="AJ156" i="8"/>
  <c r="AJ157" i="8"/>
  <c r="AJ158" i="8"/>
  <c r="AJ159" i="8"/>
  <c r="AJ160" i="8"/>
  <c r="AJ161" i="8"/>
  <c r="AJ162" i="8"/>
  <c r="AJ163" i="8"/>
  <c r="AJ164" i="8"/>
  <c r="AJ165" i="8"/>
  <c r="AJ166" i="8"/>
  <c r="AJ167" i="8"/>
  <c r="AJ168" i="8"/>
  <c r="AJ169" i="8"/>
  <c r="AJ170" i="8"/>
  <c r="AJ171" i="8"/>
  <c r="AJ172" i="8"/>
  <c r="AJ173" i="8"/>
  <c r="AJ174" i="8"/>
  <c r="AJ175" i="8"/>
  <c r="AJ176" i="8"/>
  <c r="AJ177" i="8"/>
  <c r="AJ178" i="8"/>
  <c r="AJ179" i="8"/>
  <c r="AJ180" i="8"/>
  <c r="AJ181" i="8"/>
  <c r="AJ182" i="8"/>
  <c r="AJ183" i="8"/>
  <c r="AJ184" i="8"/>
  <c r="AJ185" i="8"/>
  <c r="AJ186" i="8"/>
  <c r="AJ187" i="8"/>
  <c r="AJ188" i="8"/>
  <c r="AJ189" i="8"/>
  <c r="AJ190" i="8"/>
  <c r="AJ191" i="8"/>
  <c r="AJ192" i="8"/>
  <c r="AJ193" i="8"/>
  <c r="AJ194" i="8"/>
  <c r="AJ195" i="8"/>
  <c r="AJ196" i="8"/>
  <c r="AJ197" i="8"/>
  <c r="AJ198" i="8"/>
  <c r="AJ199" i="8"/>
  <c r="AJ200" i="8"/>
  <c r="AJ201" i="8"/>
  <c r="AJ202" i="8"/>
  <c r="AJ203" i="8"/>
  <c r="AJ204" i="8"/>
  <c r="AJ205" i="8"/>
  <c r="AJ206" i="8"/>
  <c r="AJ207" i="8"/>
  <c r="AJ208" i="8"/>
  <c r="AJ209" i="8"/>
  <c r="AJ210" i="8"/>
  <c r="AJ211" i="8"/>
  <c r="AJ212" i="8"/>
  <c r="AJ213" i="8"/>
  <c r="AJ214" i="8"/>
  <c r="AJ215" i="8"/>
  <c r="AJ216" i="8"/>
  <c r="AJ217" i="8"/>
  <c r="AJ218" i="8"/>
  <c r="AJ219" i="8"/>
  <c r="AJ220" i="8"/>
  <c r="AJ221" i="8"/>
  <c r="AJ222" i="8"/>
  <c r="AJ223" i="8"/>
  <c r="AJ224" i="8"/>
  <c r="AJ225" i="8"/>
  <c r="AJ226" i="8"/>
  <c r="AJ227" i="8"/>
  <c r="AJ228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46" i="8"/>
  <c r="AI147" i="8"/>
  <c r="AI148" i="8"/>
  <c r="AI149" i="8"/>
  <c r="AI150" i="8"/>
  <c r="AI151" i="8"/>
  <c r="AI152" i="8"/>
  <c r="AI153" i="8"/>
  <c r="AI154" i="8"/>
  <c r="AI155" i="8"/>
  <c r="AI156" i="8"/>
  <c r="AI157" i="8"/>
  <c r="AI158" i="8"/>
  <c r="AI159" i="8"/>
  <c r="AI160" i="8"/>
  <c r="AI161" i="8"/>
  <c r="AI162" i="8"/>
  <c r="AI163" i="8"/>
  <c r="AI164" i="8"/>
  <c r="AI165" i="8"/>
  <c r="AI166" i="8"/>
  <c r="AI167" i="8"/>
  <c r="AI168" i="8"/>
  <c r="AI169" i="8"/>
  <c r="AI170" i="8"/>
  <c r="AI171" i="8"/>
  <c r="AI172" i="8"/>
  <c r="AI173" i="8"/>
  <c r="AI174" i="8"/>
  <c r="AI175" i="8"/>
  <c r="AI176" i="8"/>
  <c r="AI177" i="8"/>
  <c r="AI178" i="8"/>
  <c r="AI179" i="8"/>
  <c r="AI180" i="8"/>
  <c r="AI181" i="8"/>
  <c r="AI182" i="8"/>
  <c r="AI183" i="8"/>
  <c r="AI184" i="8"/>
  <c r="AI185" i="8"/>
  <c r="AI186" i="8"/>
  <c r="AI187" i="8"/>
  <c r="AI188" i="8"/>
  <c r="AI189" i="8"/>
  <c r="AI190" i="8"/>
  <c r="AI191" i="8"/>
  <c r="AI192" i="8"/>
  <c r="AI193" i="8"/>
  <c r="AI194" i="8"/>
  <c r="AI195" i="8"/>
  <c r="AI196" i="8"/>
  <c r="AI197" i="8"/>
  <c r="AI198" i="8"/>
  <c r="AI199" i="8"/>
  <c r="AI200" i="8"/>
  <c r="AI201" i="8"/>
  <c r="AI202" i="8"/>
  <c r="AI203" i="8"/>
  <c r="AI204" i="8"/>
  <c r="AI205" i="8"/>
  <c r="AI206" i="8"/>
  <c r="AI207" i="8"/>
  <c r="AI208" i="8"/>
  <c r="AI209" i="8"/>
  <c r="AI210" i="8"/>
  <c r="AI211" i="8"/>
  <c r="AI212" i="8"/>
  <c r="AI213" i="8"/>
  <c r="AI214" i="8"/>
  <c r="AI215" i="8"/>
  <c r="AI216" i="8"/>
  <c r="AI217" i="8"/>
  <c r="AI218" i="8"/>
  <c r="AI219" i="8"/>
  <c r="AI220" i="8"/>
  <c r="AI221" i="8"/>
  <c r="AI222" i="8"/>
  <c r="AI223" i="8"/>
  <c r="AI224" i="8"/>
  <c r="AI225" i="8"/>
  <c r="AI226" i="8"/>
  <c r="AI227" i="8"/>
  <c r="AI228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3" i="8"/>
  <c r="AG54" i="8"/>
  <c r="AG55" i="8"/>
  <c r="AG56" i="8"/>
  <c r="AG57" i="8"/>
  <c r="AG58" i="8"/>
  <c r="AG59" i="8"/>
  <c r="AG60" i="8"/>
  <c r="AG61" i="8"/>
  <c r="AG62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76" i="8"/>
  <c r="AG77" i="8"/>
  <c r="AG78" i="8"/>
  <c r="AG79" i="8"/>
  <c r="AG80" i="8"/>
  <c r="AG81" i="8"/>
  <c r="AG82" i="8"/>
  <c r="AG83" i="8"/>
  <c r="AG84" i="8"/>
  <c r="AG85" i="8"/>
  <c r="AG86" i="8"/>
  <c r="AG87" i="8"/>
  <c r="AG88" i="8"/>
  <c r="AG89" i="8"/>
  <c r="AG90" i="8"/>
  <c r="AG91" i="8"/>
  <c r="AG92" i="8"/>
  <c r="AG93" i="8"/>
  <c r="AG94" i="8"/>
  <c r="AG95" i="8"/>
  <c r="AG96" i="8"/>
  <c r="AG97" i="8"/>
  <c r="AG98" i="8"/>
  <c r="AG99" i="8"/>
  <c r="AG100" i="8"/>
  <c r="AG101" i="8"/>
  <c r="AG102" i="8"/>
  <c r="AG103" i="8"/>
  <c r="AG104" i="8"/>
  <c r="AG105" i="8"/>
  <c r="AG106" i="8"/>
  <c r="AG107" i="8"/>
  <c r="AG108" i="8"/>
  <c r="AG109" i="8"/>
  <c r="AG110" i="8"/>
  <c r="AG111" i="8"/>
  <c r="AG112" i="8"/>
  <c r="AG113" i="8"/>
  <c r="AG114" i="8"/>
  <c r="AG115" i="8"/>
  <c r="AG116" i="8"/>
  <c r="AG117" i="8"/>
  <c r="AG118" i="8"/>
  <c r="AG119" i="8"/>
  <c r="AG120" i="8"/>
  <c r="AG121" i="8"/>
  <c r="AG122" i="8"/>
  <c r="AG123" i="8"/>
  <c r="AG124" i="8"/>
  <c r="AG125" i="8"/>
  <c r="AG126" i="8"/>
  <c r="AG127" i="8"/>
  <c r="AG128" i="8"/>
  <c r="AG129" i="8"/>
  <c r="AG130" i="8"/>
  <c r="AG131" i="8"/>
  <c r="AG132" i="8"/>
  <c r="AG133" i="8"/>
  <c r="AG134" i="8"/>
  <c r="AG135" i="8"/>
  <c r="AG136" i="8"/>
  <c r="AG137" i="8"/>
  <c r="AG138" i="8"/>
  <c r="AG139" i="8"/>
  <c r="AG140" i="8"/>
  <c r="AG141" i="8"/>
  <c r="AG142" i="8"/>
  <c r="AG143" i="8"/>
  <c r="AG144" i="8"/>
  <c r="AG145" i="8"/>
  <c r="AG146" i="8"/>
  <c r="AG147" i="8"/>
  <c r="AG148" i="8"/>
  <c r="AG149" i="8"/>
  <c r="AG150" i="8"/>
  <c r="AG151" i="8"/>
  <c r="AG152" i="8"/>
  <c r="AG153" i="8"/>
  <c r="AG154" i="8"/>
  <c r="AG155" i="8"/>
  <c r="AG156" i="8"/>
  <c r="AG157" i="8"/>
  <c r="AG158" i="8"/>
  <c r="AG159" i="8"/>
  <c r="AG160" i="8"/>
  <c r="AG161" i="8"/>
  <c r="AG162" i="8"/>
  <c r="AG163" i="8"/>
  <c r="AG164" i="8"/>
  <c r="AG165" i="8"/>
  <c r="AG166" i="8"/>
  <c r="AG167" i="8"/>
  <c r="AG168" i="8"/>
  <c r="AG169" i="8"/>
  <c r="AG170" i="8"/>
  <c r="AG171" i="8"/>
  <c r="AG172" i="8"/>
  <c r="AG173" i="8"/>
  <c r="AG174" i="8"/>
  <c r="AG175" i="8"/>
  <c r="AG176" i="8"/>
  <c r="AG177" i="8"/>
  <c r="AG178" i="8"/>
  <c r="AG179" i="8"/>
  <c r="AG180" i="8"/>
  <c r="AG181" i="8"/>
  <c r="AG182" i="8"/>
  <c r="AG183" i="8"/>
  <c r="AG184" i="8"/>
  <c r="AG185" i="8"/>
  <c r="AG186" i="8"/>
  <c r="AG187" i="8"/>
  <c r="AG188" i="8"/>
  <c r="AG189" i="8"/>
  <c r="AG190" i="8"/>
  <c r="AG191" i="8"/>
  <c r="AG192" i="8"/>
  <c r="AG193" i="8"/>
  <c r="AG194" i="8"/>
  <c r="AG195" i="8"/>
  <c r="AG196" i="8"/>
  <c r="AG197" i="8"/>
  <c r="AG198" i="8"/>
  <c r="AG199" i="8"/>
  <c r="AG200" i="8"/>
  <c r="AG201" i="8"/>
  <c r="AG202" i="8"/>
  <c r="AG203" i="8"/>
  <c r="AG204" i="8"/>
  <c r="AG205" i="8"/>
  <c r="AG206" i="8"/>
  <c r="AG207" i="8"/>
  <c r="AG208" i="8"/>
  <c r="AG209" i="8"/>
  <c r="AG210" i="8"/>
  <c r="AG211" i="8"/>
  <c r="AG212" i="8"/>
  <c r="AG213" i="8"/>
  <c r="AG214" i="8"/>
  <c r="AG215" i="8"/>
  <c r="AG216" i="8"/>
  <c r="AG217" i="8"/>
  <c r="AG218" i="8"/>
  <c r="AG219" i="8"/>
  <c r="AG220" i="8"/>
  <c r="AG221" i="8"/>
  <c r="AG222" i="8"/>
  <c r="AG223" i="8"/>
  <c r="AG224" i="8"/>
  <c r="AG225" i="8"/>
  <c r="AG226" i="8"/>
  <c r="AG227" i="8"/>
  <c r="AG228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F45" i="8"/>
  <c r="AF46" i="8"/>
  <c r="AF47" i="8"/>
  <c r="AF48" i="8"/>
  <c r="AF49" i="8"/>
  <c r="AF50" i="8"/>
  <c r="AF51" i="8"/>
  <c r="AF52" i="8"/>
  <c r="AF53" i="8"/>
  <c r="AF54" i="8"/>
  <c r="AF55" i="8"/>
  <c r="AF56" i="8"/>
  <c r="AF57" i="8"/>
  <c r="AF58" i="8"/>
  <c r="AF59" i="8"/>
  <c r="AF60" i="8"/>
  <c r="AF61" i="8"/>
  <c r="AF62" i="8"/>
  <c r="AF63" i="8"/>
  <c r="AF64" i="8"/>
  <c r="AF65" i="8"/>
  <c r="AF66" i="8"/>
  <c r="AF67" i="8"/>
  <c r="AF68" i="8"/>
  <c r="AF69" i="8"/>
  <c r="AF70" i="8"/>
  <c r="AF71" i="8"/>
  <c r="AF72" i="8"/>
  <c r="AF73" i="8"/>
  <c r="AF74" i="8"/>
  <c r="AF75" i="8"/>
  <c r="AF76" i="8"/>
  <c r="AF77" i="8"/>
  <c r="AF78" i="8"/>
  <c r="AF79" i="8"/>
  <c r="AF80" i="8"/>
  <c r="AF81" i="8"/>
  <c r="AF82" i="8"/>
  <c r="AF83" i="8"/>
  <c r="AF84" i="8"/>
  <c r="AF85" i="8"/>
  <c r="AF86" i="8"/>
  <c r="AF87" i="8"/>
  <c r="AF88" i="8"/>
  <c r="AF89" i="8"/>
  <c r="AF90" i="8"/>
  <c r="AF91" i="8"/>
  <c r="AF92" i="8"/>
  <c r="AF93" i="8"/>
  <c r="AF94" i="8"/>
  <c r="AF95" i="8"/>
  <c r="AF96" i="8"/>
  <c r="AF97" i="8"/>
  <c r="AF98" i="8"/>
  <c r="AF99" i="8"/>
  <c r="AF100" i="8"/>
  <c r="AF101" i="8"/>
  <c r="AF102" i="8"/>
  <c r="AF103" i="8"/>
  <c r="AF104" i="8"/>
  <c r="AF105" i="8"/>
  <c r="AF106" i="8"/>
  <c r="AF107" i="8"/>
  <c r="AF108" i="8"/>
  <c r="AF109" i="8"/>
  <c r="AF110" i="8"/>
  <c r="AF111" i="8"/>
  <c r="AF112" i="8"/>
  <c r="AF113" i="8"/>
  <c r="AF114" i="8"/>
  <c r="AF115" i="8"/>
  <c r="AF116" i="8"/>
  <c r="AF117" i="8"/>
  <c r="AF118" i="8"/>
  <c r="AF119" i="8"/>
  <c r="AF120" i="8"/>
  <c r="AF121" i="8"/>
  <c r="AF122" i="8"/>
  <c r="AF123" i="8"/>
  <c r="AF124" i="8"/>
  <c r="AF125" i="8"/>
  <c r="AF126" i="8"/>
  <c r="AF127" i="8"/>
  <c r="AF128" i="8"/>
  <c r="AF129" i="8"/>
  <c r="AF130" i="8"/>
  <c r="AF131" i="8"/>
  <c r="AF132" i="8"/>
  <c r="AF133" i="8"/>
  <c r="AF134" i="8"/>
  <c r="AF135" i="8"/>
  <c r="AF136" i="8"/>
  <c r="AF137" i="8"/>
  <c r="AF138" i="8"/>
  <c r="AF139" i="8"/>
  <c r="AF140" i="8"/>
  <c r="AF141" i="8"/>
  <c r="AF142" i="8"/>
  <c r="AF143" i="8"/>
  <c r="AF144" i="8"/>
  <c r="AF145" i="8"/>
  <c r="AF146" i="8"/>
  <c r="AF147" i="8"/>
  <c r="AF148" i="8"/>
  <c r="AF149" i="8"/>
  <c r="AF150" i="8"/>
  <c r="AF151" i="8"/>
  <c r="AF152" i="8"/>
  <c r="AF153" i="8"/>
  <c r="AF154" i="8"/>
  <c r="AF155" i="8"/>
  <c r="AF156" i="8"/>
  <c r="AF157" i="8"/>
  <c r="AF158" i="8"/>
  <c r="AF159" i="8"/>
  <c r="AF160" i="8"/>
  <c r="AF161" i="8"/>
  <c r="AF162" i="8"/>
  <c r="AF163" i="8"/>
  <c r="AF164" i="8"/>
  <c r="AF165" i="8"/>
  <c r="AF166" i="8"/>
  <c r="AF167" i="8"/>
  <c r="AF168" i="8"/>
  <c r="AF169" i="8"/>
  <c r="AF170" i="8"/>
  <c r="AF171" i="8"/>
  <c r="AF172" i="8"/>
  <c r="AF173" i="8"/>
  <c r="AF174" i="8"/>
  <c r="AF175" i="8"/>
  <c r="AF176" i="8"/>
  <c r="AF177" i="8"/>
  <c r="AF178" i="8"/>
  <c r="AF179" i="8"/>
  <c r="AF180" i="8"/>
  <c r="AF181" i="8"/>
  <c r="AF182" i="8"/>
  <c r="AF183" i="8"/>
  <c r="AF184" i="8"/>
  <c r="AF185" i="8"/>
  <c r="AF186" i="8"/>
  <c r="AF187" i="8"/>
  <c r="AF188" i="8"/>
  <c r="AF189" i="8"/>
  <c r="AF190" i="8"/>
  <c r="AF191" i="8"/>
  <c r="AF192" i="8"/>
  <c r="AF193" i="8"/>
  <c r="AF194" i="8"/>
  <c r="AF195" i="8"/>
  <c r="AF196" i="8"/>
  <c r="AF197" i="8"/>
  <c r="AF198" i="8"/>
  <c r="AF199" i="8"/>
  <c r="AF200" i="8"/>
  <c r="AF201" i="8"/>
  <c r="AF202" i="8"/>
  <c r="AF203" i="8"/>
  <c r="AF204" i="8"/>
  <c r="AF205" i="8"/>
  <c r="AF206" i="8"/>
  <c r="AF207" i="8"/>
  <c r="AF208" i="8"/>
  <c r="AF209" i="8"/>
  <c r="AF210" i="8"/>
  <c r="AF211" i="8"/>
  <c r="AF212" i="8"/>
  <c r="AF213" i="8"/>
  <c r="AF214" i="8"/>
  <c r="AF215" i="8"/>
  <c r="AF216" i="8"/>
  <c r="AF217" i="8"/>
  <c r="AF218" i="8"/>
  <c r="AF219" i="8"/>
  <c r="AF220" i="8"/>
  <c r="AF221" i="8"/>
  <c r="AF222" i="8"/>
  <c r="AF223" i="8"/>
  <c r="AF224" i="8"/>
  <c r="AF225" i="8"/>
  <c r="AF226" i="8"/>
  <c r="AF227" i="8"/>
  <c r="AF228" i="8"/>
  <c r="AE20" i="8"/>
  <c r="AE21" i="8"/>
  <c r="AE22" i="8"/>
  <c r="AE23" i="8"/>
  <c r="AE24" i="8"/>
  <c r="AE25" i="8"/>
  <c r="AE26" i="8"/>
  <c r="AE27" i="8"/>
  <c r="AE28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41" i="8"/>
  <c r="AE42" i="8"/>
  <c r="AE43" i="8"/>
  <c r="AE44" i="8"/>
  <c r="AE45" i="8"/>
  <c r="AE46" i="8"/>
  <c r="AE47" i="8"/>
  <c r="AE48" i="8"/>
  <c r="AE49" i="8"/>
  <c r="AE50" i="8"/>
  <c r="AE51" i="8"/>
  <c r="AE52" i="8"/>
  <c r="AE53" i="8"/>
  <c r="AE54" i="8"/>
  <c r="AE55" i="8"/>
  <c r="AE56" i="8"/>
  <c r="AE57" i="8"/>
  <c r="AE58" i="8"/>
  <c r="AE59" i="8"/>
  <c r="AE60" i="8"/>
  <c r="AE61" i="8"/>
  <c r="AE62" i="8"/>
  <c r="AE63" i="8"/>
  <c r="AE64" i="8"/>
  <c r="AE65" i="8"/>
  <c r="AE66" i="8"/>
  <c r="AE67" i="8"/>
  <c r="AE68" i="8"/>
  <c r="AE69" i="8"/>
  <c r="AE70" i="8"/>
  <c r="AE71" i="8"/>
  <c r="AE72" i="8"/>
  <c r="AE73" i="8"/>
  <c r="AE74" i="8"/>
  <c r="AE75" i="8"/>
  <c r="AE76" i="8"/>
  <c r="AE77" i="8"/>
  <c r="AE78" i="8"/>
  <c r="AE79" i="8"/>
  <c r="AE80" i="8"/>
  <c r="AE81" i="8"/>
  <c r="AE82" i="8"/>
  <c r="AE83" i="8"/>
  <c r="AE84" i="8"/>
  <c r="AE85" i="8"/>
  <c r="AE86" i="8"/>
  <c r="AE87" i="8"/>
  <c r="AE88" i="8"/>
  <c r="AE89" i="8"/>
  <c r="AE90" i="8"/>
  <c r="AE91" i="8"/>
  <c r="AE92" i="8"/>
  <c r="AE93" i="8"/>
  <c r="AE94" i="8"/>
  <c r="AE95" i="8"/>
  <c r="AE96" i="8"/>
  <c r="AE97" i="8"/>
  <c r="AE98" i="8"/>
  <c r="AE99" i="8"/>
  <c r="AE100" i="8"/>
  <c r="AE101" i="8"/>
  <c r="AE102" i="8"/>
  <c r="AE103" i="8"/>
  <c r="AE104" i="8"/>
  <c r="AE105" i="8"/>
  <c r="AE106" i="8"/>
  <c r="AE107" i="8"/>
  <c r="AE108" i="8"/>
  <c r="AE109" i="8"/>
  <c r="AE110" i="8"/>
  <c r="AE111" i="8"/>
  <c r="AE112" i="8"/>
  <c r="AE113" i="8"/>
  <c r="AE114" i="8"/>
  <c r="AE115" i="8"/>
  <c r="AE116" i="8"/>
  <c r="AE117" i="8"/>
  <c r="AE118" i="8"/>
  <c r="AE119" i="8"/>
  <c r="AE120" i="8"/>
  <c r="AE121" i="8"/>
  <c r="AE122" i="8"/>
  <c r="AE123" i="8"/>
  <c r="AE124" i="8"/>
  <c r="AE125" i="8"/>
  <c r="AE126" i="8"/>
  <c r="AE127" i="8"/>
  <c r="AE128" i="8"/>
  <c r="AE129" i="8"/>
  <c r="AE130" i="8"/>
  <c r="AE131" i="8"/>
  <c r="AE132" i="8"/>
  <c r="AE133" i="8"/>
  <c r="AE134" i="8"/>
  <c r="AE135" i="8"/>
  <c r="AE136" i="8"/>
  <c r="AE137" i="8"/>
  <c r="AE138" i="8"/>
  <c r="AE139" i="8"/>
  <c r="AE140" i="8"/>
  <c r="AE141" i="8"/>
  <c r="AE142" i="8"/>
  <c r="AE143" i="8"/>
  <c r="AE144" i="8"/>
  <c r="AE145" i="8"/>
  <c r="AE146" i="8"/>
  <c r="AE147" i="8"/>
  <c r="AE148" i="8"/>
  <c r="AE149" i="8"/>
  <c r="AE150" i="8"/>
  <c r="AE151" i="8"/>
  <c r="AE152" i="8"/>
  <c r="AE153" i="8"/>
  <c r="AE154" i="8"/>
  <c r="AE155" i="8"/>
  <c r="AE156" i="8"/>
  <c r="AE157" i="8"/>
  <c r="AE158" i="8"/>
  <c r="AE159" i="8"/>
  <c r="AE160" i="8"/>
  <c r="AE161" i="8"/>
  <c r="AE162" i="8"/>
  <c r="AE163" i="8"/>
  <c r="AE164" i="8"/>
  <c r="AE165" i="8"/>
  <c r="AE166" i="8"/>
  <c r="AE167" i="8"/>
  <c r="AE168" i="8"/>
  <c r="AE169" i="8"/>
  <c r="AE170" i="8"/>
  <c r="AE171" i="8"/>
  <c r="AE172" i="8"/>
  <c r="AE173" i="8"/>
  <c r="AE174" i="8"/>
  <c r="AE175" i="8"/>
  <c r="AE176" i="8"/>
  <c r="AE177" i="8"/>
  <c r="AE178" i="8"/>
  <c r="AE179" i="8"/>
  <c r="AE180" i="8"/>
  <c r="AE181" i="8"/>
  <c r="AE182" i="8"/>
  <c r="AE183" i="8"/>
  <c r="AE184" i="8"/>
  <c r="AE185" i="8"/>
  <c r="AE186" i="8"/>
  <c r="AE187" i="8"/>
  <c r="AE188" i="8"/>
  <c r="AE189" i="8"/>
  <c r="AE190" i="8"/>
  <c r="AE191" i="8"/>
  <c r="AE192" i="8"/>
  <c r="AE193" i="8"/>
  <c r="AE194" i="8"/>
  <c r="AE195" i="8"/>
  <c r="AE196" i="8"/>
  <c r="AE197" i="8"/>
  <c r="AE198" i="8"/>
  <c r="AE199" i="8"/>
  <c r="AE200" i="8"/>
  <c r="AE201" i="8"/>
  <c r="AE202" i="8"/>
  <c r="AE203" i="8"/>
  <c r="AE204" i="8"/>
  <c r="AE205" i="8"/>
  <c r="AE206" i="8"/>
  <c r="AE207" i="8"/>
  <c r="AE208" i="8"/>
  <c r="AE209" i="8"/>
  <c r="AE210" i="8"/>
  <c r="AE211" i="8"/>
  <c r="AE212" i="8"/>
  <c r="AE213" i="8"/>
  <c r="AE214" i="8"/>
  <c r="AE215" i="8"/>
  <c r="AE216" i="8"/>
  <c r="AE217" i="8"/>
  <c r="AE218" i="8"/>
  <c r="AE219" i="8"/>
  <c r="AE220" i="8"/>
  <c r="AE221" i="8"/>
  <c r="AE222" i="8"/>
  <c r="AE223" i="8"/>
  <c r="AE224" i="8"/>
  <c r="AE225" i="8"/>
  <c r="AE226" i="8"/>
  <c r="AE227" i="8"/>
  <c r="AE228" i="8"/>
  <c r="AD20" i="8"/>
  <c r="AD21" i="8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2" i="8"/>
  <c r="AD53" i="8"/>
  <c r="AD54" i="8"/>
  <c r="AD55" i="8"/>
  <c r="AD56" i="8"/>
  <c r="AD57" i="8"/>
  <c r="AD58" i="8"/>
  <c r="AD59" i="8"/>
  <c r="AD60" i="8"/>
  <c r="AD61" i="8"/>
  <c r="AD62" i="8"/>
  <c r="AD63" i="8"/>
  <c r="AD64" i="8"/>
  <c r="AD65" i="8"/>
  <c r="AD66" i="8"/>
  <c r="AD67" i="8"/>
  <c r="AD68" i="8"/>
  <c r="AD69" i="8"/>
  <c r="AD70" i="8"/>
  <c r="AD71" i="8"/>
  <c r="AD72" i="8"/>
  <c r="AD73" i="8"/>
  <c r="AD74" i="8"/>
  <c r="AD75" i="8"/>
  <c r="AD76" i="8"/>
  <c r="AD77" i="8"/>
  <c r="AD78" i="8"/>
  <c r="AD79" i="8"/>
  <c r="AD80" i="8"/>
  <c r="AD81" i="8"/>
  <c r="AD82" i="8"/>
  <c r="AD83" i="8"/>
  <c r="AD84" i="8"/>
  <c r="AD85" i="8"/>
  <c r="AD86" i="8"/>
  <c r="AD87" i="8"/>
  <c r="AD88" i="8"/>
  <c r="AD89" i="8"/>
  <c r="AD90" i="8"/>
  <c r="AD91" i="8"/>
  <c r="AD92" i="8"/>
  <c r="AD93" i="8"/>
  <c r="AD94" i="8"/>
  <c r="AD95" i="8"/>
  <c r="AD96" i="8"/>
  <c r="AD97" i="8"/>
  <c r="AD98" i="8"/>
  <c r="AD99" i="8"/>
  <c r="AD100" i="8"/>
  <c r="AD101" i="8"/>
  <c r="AD102" i="8"/>
  <c r="AD103" i="8"/>
  <c r="AD104" i="8"/>
  <c r="AD105" i="8"/>
  <c r="AD106" i="8"/>
  <c r="AD107" i="8"/>
  <c r="AD108" i="8"/>
  <c r="AD109" i="8"/>
  <c r="AD110" i="8"/>
  <c r="AD111" i="8"/>
  <c r="AD112" i="8"/>
  <c r="AD113" i="8"/>
  <c r="AD114" i="8"/>
  <c r="AD115" i="8"/>
  <c r="AD116" i="8"/>
  <c r="AD117" i="8"/>
  <c r="AD118" i="8"/>
  <c r="AD119" i="8"/>
  <c r="AD120" i="8"/>
  <c r="AD121" i="8"/>
  <c r="AD122" i="8"/>
  <c r="AD123" i="8"/>
  <c r="AD124" i="8"/>
  <c r="AD125" i="8"/>
  <c r="AD126" i="8"/>
  <c r="AD127" i="8"/>
  <c r="AD128" i="8"/>
  <c r="AD129" i="8"/>
  <c r="AD130" i="8"/>
  <c r="AD131" i="8"/>
  <c r="AD132" i="8"/>
  <c r="AD133" i="8"/>
  <c r="AD134" i="8"/>
  <c r="AD135" i="8"/>
  <c r="AD136" i="8"/>
  <c r="AD137" i="8"/>
  <c r="AD138" i="8"/>
  <c r="AD139" i="8"/>
  <c r="AD140" i="8"/>
  <c r="AD141" i="8"/>
  <c r="AD142" i="8"/>
  <c r="AD143" i="8"/>
  <c r="AD144" i="8"/>
  <c r="AD145" i="8"/>
  <c r="AD146" i="8"/>
  <c r="AD147" i="8"/>
  <c r="AD148" i="8"/>
  <c r="AD149" i="8"/>
  <c r="AD150" i="8"/>
  <c r="AD151" i="8"/>
  <c r="AD152" i="8"/>
  <c r="AD153" i="8"/>
  <c r="AD154" i="8"/>
  <c r="AD155" i="8"/>
  <c r="AD156" i="8"/>
  <c r="AD157" i="8"/>
  <c r="AD158" i="8"/>
  <c r="AD159" i="8"/>
  <c r="AD160" i="8"/>
  <c r="AD161" i="8"/>
  <c r="AD162" i="8"/>
  <c r="AD163" i="8"/>
  <c r="AD164" i="8"/>
  <c r="AD165" i="8"/>
  <c r="AD166" i="8"/>
  <c r="AD167" i="8"/>
  <c r="AD168" i="8"/>
  <c r="AD169" i="8"/>
  <c r="AD170" i="8"/>
  <c r="AD171" i="8"/>
  <c r="AD172" i="8"/>
  <c r="AD173" i="8"/>
  <c r="AD174" i="8"/>
  <c r="AD175" i="8"/>
  <c r="AD176" i="8"/>
  <c r="AD177" i="8"/>
  <c r="AD178" i="8"/>
  <c r="AD179" i="8"/>
  <c r="AD180" i="8"/>
  <c r="AD181" i="8"/>
  <c r="AD182" i="8"/>
  <c r="AD183" i="8"/>
  <c r="AD184" i="8"/>
  <c r="AD185" i="8"/>
  <c r="AD186" i="8"/>
  <c r="AD187" i="8"/>
  <c r="AD188" i="8"/>
  <c r="AD189" i="8"/>
  <c r="AD190" i="8"/>
  <c r="AD191" i="8"/>
  <c r="AD192" i="8"/>
  <c r="AD193" i="8"/>
  <c r="AD194" i="8"/>
  <c r="AD195" i="8"/>
  <c r="AD196" i="8"/>
  <c r="AD197" i="8"/>
  <c r="AD198" i="8"/>
  <c r="AD199" i="8"/>
  <c r="AD200" i="8"/>
  <c r="AD201" i="8"/>
  <c r="AD202" i="8"/>
  <c r="AD203" i="8"/>
  <c r="AD204" i="8"/>
  <c r="AD205" i="8"/>
  <c r="AD206" i="8"/>
  <c r="AD207" i="8"/>
  <c r="AD208" i="8"/>
  <c r="AD209" i="8"/>
  <c r="AD210" i="8"/>
  <c r="AD211" i="8"/>
  <c r="AD212" i="8"/>
  <c r="AD213" i="8"/>
  <c r="AD214" i="8"/>
  <c r="AD215" i="8"/>
  <c r="AD216" i="8"/>
  <c r="AD217" i="8"/>
  <c r="AD218" i="8"/>
  <c r="AD219" i="8"/>
  <c r="AD220" i="8"/>
  <c r="AD221" i="8"/>
  <c r="AD222" i="8"/>
  <c r="AD223" i="8"/>
  <c r="AD224" i="8"/>
  <c r="AD225" i="8"/>
  <c r="AD226" i="8"/>
  <c r="AD227" i="8"/>
  <c r="AD228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C52" i="8"/>
  <c r="AC53" i="8"/>
  <c r="AC54" i="8"/>
  <c r="AC55" i="8"/>
  <c r="AC56" i="8"/>
  <c r="AC57" i="8"/>
  <c r="AC58" i="8"/>
  <c r="AC59" i="8"/>
  <c r="AC60" i="8"/>
  <c r="AC61" i="8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AC75" i="8"/>
  <c r="AC76" i="8"/>
  <c r="AC77" i="8"/>
  <c r="AC78" i="8"/>
  <c r="AC79" i="8"/>
  <c r="AC80" i="8"/>
  <c r="AC81" i="8"/>
  <c r="AC82" i="8"/>
  <c r="AC83" i="8"/>
  <c r="AC84" i="8"/>
  <c r="AC85" i="8"/>
  <c r="AC86" i="8"/>
  <c r="AC87" i="8"/>
  <c r="AC88" i="8"/>
  <c r="AC89" i="8"/>
  <c r="AC90" i="8"/>
  <c r="AC91" i="8"/>
  <c r="AC92" i="8"/>
  <c r="AC93" i="8"/>
  <c r="AC94" i="8"/>
  <c r="AC95" i="8"/>
  <c r="AC96" i="8"/>
  <c r="AC97" i="8"/>
  <c r="AC98" i="8"/>
  <c r="AC99" i="8"/>
  <c r="AC100" i="8"/>
  <c r="AC101" i="8"/>
  <c r="AC102" i="8"/>
  <c r="AC103" i="8"/>
  <c r="AC104" i="8"/>
  <c r="AC105" i="8"/>
  <c r="AC106" i="8"/>
  <c r="AC107" i="8"/>
  <c r="AC108" i="8"/>
  <c r="AC109" i="8"/>
  <c r="AC110" i="8"/>
  <c r="AC111" i="8"/>
  <c r="AC112" i="8"/>
  <c r="AC113" i="8"/>
  <c r="AC114" i="8"/>
  <c r="AC115" i="8"/>
  <c r="AC116" i="8"/>
  <c r="AC117" i="8"/>
  <c r="AC118" i="8"/>
  <c r="AC119" i="8"/>
  <c r="AC120" i="8"/>
  <c r="AC121" i="8"/>
  <c r="AC122" i="8"/>
  <c r="AC123" i="8"/>
  <c r="AC124" i="8"/>
  <c r="AC125" i="8"/>
  <c r="AC126" i="8"/>
  <c r="AC127" i="8"/>
  <c r="AC128" i="8"/>
  <c r="AC129" i="8"/>
  <c r="AC130" i="8"/>
  <c r="AC131" i="8"/>
  <c r="AC132" i="8"/>
  <c r="AC133" i="8"/>
  <c r="AC134" i="8"/>
  <c r="AC135" i="8"/>
  <c r="AC136" i="8"/>
  <c r="AC137" i="8"/>
  <c r="AC138" i="8"/>
  <c r="AC139" i="8"/>
  <c r="AC140" i="8"/>
  <c r="AC141" i="8"/>
  <c r="AC142" i="8"/>
  <c r="AC143" i="8"/>
  <c r="AC144" i="8"/>
  <c r="AC145" i="8"/>
  <c r="AC146" i="8"/>
  <c r="AC147" i="8"/>
  <c r="AC148" i="8"/>
  <c r="AC149" i="8"/>
  <c r="AC150" i="8"/>
  <c r="AC151" i="8"/>
  <c r="AC152" i="8"/>
  <c r="AC153" i="8"/>
  <c r="AC154" i="8"/>
  <c r="AC155" i="8"/>
  <c r="AC156" i="8"/>
  <c r="AC157" i="8"/>
  <c r="AC158" i="8"/>
  <c r="AC159" i="8"/>
  <c r="AC160" i="8"/>
  <c r="AC161" i="8"/>
  <c r="AC162" i="8"/>
  <c r="AC163" i="8"/>
  <c r="AC164" i="8"/>
  <c r="AC165" i="8"/>
  <c r="AC166" i="8"/>
  <c r="AC167" i="8"/>
  <c r="AC168" i="8"/>
  <c r="AC169" i="8"/>
  <c r="AC170" i="8"/>
  <c r="AC171" i="8"/>
  <c r="AC172" i="8"/>
  <c r="AC173" i="8"/>
  <c r="AC174" i="8"/>
  <c r="AC175" i="8"/>
  <c r="AC176" i="8"/>
  <c r="AC177" i="8"/>
  <c r="AC178" i="8"/>
  <c r="AC179" i="8"/>
  <c r="AC180" i="8"/>
  <c r="AC181" i="8"/>
  <c r="AC182" i="8"/>
  <c r="AC183" i="8"/>
  <c r="AC184" i="8"/>
  <c r="AC185" i="8"/>
  <c r="AC186" i="8"/>
  <c r="AC187" i="8"/>
  <c r="AC188" i="8"/>
  <c r="AC189" i="8"/>
  <c r="AC190" i="8"/>
  <c r="AC191" i="8"/>
  <c r="AC192" i="8"/>
  <c r="AC193" i="8"/>
  <c r="AC194" i="8"/>
  <c r="AC195" i="8"/>
  <c r="AC196" i="8"/>
  <c r="AC197" i="8"/>
  <c r="AC198" i="8"/>
  <c r="AC199" i="8"/>
  <c r="AC200" i="8"/>
  <c r="AC201" i="8"/>
  <c r="AC202" i="8"/>
  <c r="AC203" i="8"/>
  <c r="AC204" i="8"/>
  <c r="AC205" i="8"/>
  <c r="AC206" i="8"/>
  <c r="AC207" i="8"/>
  <c r="AC208" i="8"/>
  <c r="AC209" i="8"/>
  <c r="AC210" i="8"/>
  <c r="AC211" i="8"/>
  <c r="AC212" i="8"/>
  <c r="AC213" i="8"/>
  <c r="AC214" i="8"/>
  <c r="AC215" i="8"/>
  <c r="AC216" i="8"/>
  <c r="AC217" i="8"/>
  <c r="AC218" i="8"/>
  <c r="AC219" i="8"/>
  <c r="AC220" i="8"/>
  <c r="AC221" i="8"/>
  <c r="AC222" i="8"/>
  <c r="AC223" i="8"/>
  <c r="AC224" i="8"/>
  <c r="AC225" i="8"/>
  <c r="AC226" i="8"/>
  <c r="AC227" i="8"/>
  <c r="AC228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AB71" i="8"/>
  <c r="AB72" i="8"/>
  <c r="AB73" i="8"/>
  <c r="AB74" i="8"/>
  <c r="AB75" i="8"/>
  <c r="AB76" i="8"/>
  <c r="AB77" i="8"/>
  <c r="AB78" i="8"/>
  <c r="AB79" i="8"/>
  <c r="AB80" i="8"/>
  <c r="AB81" i="8"/>
  <c r="AB82" i="8"/>
  <c r="AB83" i="8"/>
  <c r="AB84" i="8"/>
  <c r="AB85" i="8"/>
  <c r="AB86" i="8"/>
  <c r="AB87" i="8"/>
  <c r="AB88" i="8"/>
  <c r="AB89" i="8"/>
  <c r="AB90" i="8"/>
  <c r="AB91" i="8"/>
  <c r="AB92" i="8"/>
  <c r="AB93" i="8"/>
  <c r="AB94" i="8"/>
  <c r="AB95" i="8"/>
  <c r="AB96" i="8"/>
  <c r="AB97" i="8"/>
  <c r="AB98" i="8"/>
  <c r="AB99" i="8"/>
  <c r="AB100" i="8"/>
  <c r="AB101" i="8"/>
  <c r="AB102" i="8"/>
  <c r="AB103" i="8"/>
  <c r="AB104" i="8"/>
  <c r="AB105" i="8"/>
  <c r="AB106" i="8"/>
  <c r="AB107" i="8"/>
  <c r="AB108" i="8"/>
  <c r="AB109" i="8"/>
  <c r="AB110" i="8"/>
  <c r="AB111" i="8"/>
  <c r="AB112" i="8"/>
  <c r="AB113" i="8"/>
  <c r="AB114" i="8"/>
  <c r="AB115" i="8"/>
  <c r="AB116" i="8"/>
  <c r="AB117" i="8"/>
  <c r="AB118" i="8"/>
  <c r="AB119" i="8"/>
  <c r="AB120" i="8"/>
  <c r="AB121" i="8"/>
  <c r="AB122" i="8"/>
  <c r="AB123" i="8"/>
  <c r="AB124" i="8"/>
  <c r="AB125" i="8"/>
  <c r="AB126" i="8"/>
  <c r="AB127" i="8"/>
  <c r="AB128" i="8"/>
  <c r="AB129" i="8"/>
  <c r="AB130" i="8"/>
  <c r="AB131" i="8"/>
  <c r="AB132" i="8"/>
  <c r="AB133" i="8"/>
  <c r="AB134" i="8"/>
  <c r="AB135" i="8"/>
  <c r="AB136" i="8"/>
  <c r="AB137" i="8"/>
  <c r="AB138" i="8"/>
  <c r="AB139" i="8"/>
  <c r="AB140" i="8"/>
  <c r="AB141" i="8"/>
  <c r="AB142" i="8"/>
  <c r="AB143" i="8"/>
  <c r="AB144" i="8"/>
  <c r="AB145" i="8"/>
  <c r="AB146" i="8"/>
  <c r="AB147" i="8"/>
  <c r="AB148" i="8"/>
  <c r="AB149" i="8"/>
  <c r="AB150" i="8"/>
  <c r="AB151" i="8"/>
  <c r="AB152" i="8"/>
  <c r="AB153" i="8"/>
  <c r="AB154" i="8"/>
  <c r="AB155" i="8"/>
  <c r="AB156" i="8"/>
  <c r="AB157" i="8"/>
  <c r="AB158" i="8"/>
  <c r="AB159" i="8"/>
  <c r="AB160" i="8"/>
  <c r="AB161" i="8"/>
  <c r="AB162" i="8"/>
  <c r="AB163" i="8"/>
  <c r="AB164" i="8"/>
  <c r="AB165" i="8"/>
  <c r="AB166" i="8"/>
  <c r="AB167" i="8"/>
  <c r="AB168" i="8"/>
  <c r="AB169" i="8"/>
  <c r="AB170" i="8"/>
  <c r="AB171" i="8"/>
  <c r="AB172" i="8"/>
  <c r="AB173" i="8"/>
  <c r="AB174" i="8"/>
  <c r="AB175" i="8"/>
  <c r="AB176" i="8"/>
  <c r="AB177" i="8"/>
  <c r="AB178" i="8"/>
  <c r="AB179" i="8"/>
  <c r="AB180" i="8"/>
  <c r="AB181" i="8"/>
  <c r="AB182" i="8"/>
  <c r="AB183" i="8"/>
  <c r="AB184" i="8"/>
  <c r="AB185" i="8"/>
  <c r="AB186" i="8"/>
  <c r="AB187" i="8"/>
  <c r="AB188" i="8"/>
  <c r="AB189" i="8"/>
  <c r="AB190" i="8"/>
  <c r="AB191" i="8"/>
  <c r="AB192" i="8"/>
  <c r="AB193" i="8"/>
  <c r="AB194" i="8"/>
  <c r="AB195" i="8"/>
  <c r="AB196" i="8"/>
  <c r="AB197" i="8"/>
  <c r="AB198" i="8"/>
  <c r="AB199" i="8"/>
  <c r="AB200" i="8"/>
  <c r="AB201" i="8"/>
  <c r="AB202" i="8"/>
  <c r="AB203" i="8"/>
  <c r="AB204" i="8"/>
  <c r="AB205" i="8"/>
  <c r="AB206" i="8"/>
  <c r="AB207" i="8"/>
  <c r="AB208" i="8"/>
  <c r="AB209" i="8"/>
  <c r="AB210" i="8"/>
  <c r="AB211" i="8"/>
  <c r="AB212" i="8"/>
  <c r="AB213" i="8"/>
  <c r="AB214" i="8"/>
  <c r="AB215" i="8"/>
  <c r="AB216" i="8"/>
  <c r="AB217" i="8"/>
  <c r="AB218" i="8"/>
  <c r="AB219" i="8"/>
  <c r="AB220" i="8"/>
  <c r="AB221" i="8"/>
  <c r="AB222" i="8"/>
  <c r="AB223" i="8"/>
  <c r="AB224" i="8"/>
  <c r="AB225" i="8"/>
  <c r="AB226" i="8"/>
  <c r="AB227" i="8"/>
  <c r="AB228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3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AA132" i="8"/>
  <c r="AA133" i="8"/>
  <c r="AA134" i="8"/>
  <c r="AA135" i="8"/>
  <c r="AA136" i="8"/>
  <c r="AA137" i="8"/>
  <c r="AA138" i="8"/>
  <c r="AA139" i="8"/>
  <c r="AA140" i="8"/>
  <c r="AA141" i="8"/>
  <c r="AA142" i="8"/>
  <c r="AA143" i="8"/>
  <c r="AA144" i="8"/>
  <c r="AA145" i="8"/>
  <c r="AA146" i="8"/>
  <c r="AA147" i="8"/>
  <c r="AA148" i="8"/>
  <c r="AA149" i="8"/>
  <c r="AA150" i="8"/>
  <c r="AA151" i="8"/>
  <c r="AA152" i="8"/>
  <c r="AA153" i="8"/>
  <c r="AA154" i="8"/>
  <c r="AA155" i="8"/>
  <c r="AA156" i="8"/>
  <c r="AA157" i="8"/>
  <c r="AA158" i="8"/>
  <c r="AA159" i="8"/>
  <c r="AA160" i="8"/>
  <c r="AA161" i="8"/>
  <c r="AA162" i="8"/>
  <c r="AA163" i="8"/>
  <c r="AA164" i="8"/>
  <c r="AA165" i="8"/>
  <c r="AA166" i="8"/>
  <c r="AA167" i="8"/>
  <c r="AA168" i="8"/>
  <c r="AA169" i="8"/>
  <c r="AA170" i="8"/>
  <c r="AA171" i="8"/>
  <c r="AA172" i="8"/>
  <c r="AA173" i="8"/>
  <c r="AA174" i="8"/>
  <c r="AA175" i="8"/>
  <c r="AA176" i="8"/>
  <c r="AA177" i="8"/>
  <c r="AA178" i="8"/>
  <c r="AA179" i="8"/>
  <c r="AA180" i="8"/>
  <c r="AA181" i="8"/>
  <c r="AA182" i="8"/>
  <c r="AA183" i="8"/>
  <c r="AA184" i="8"/>
  <c r="AA185" i="8"/>
  <c r="AA186" i="8"/>
  <c r="AA187" i="8"/>
  <c r="AA188" i="8"/>
  <c r="AA189" i="8"/>
  <c r="AA190" i="8"/>
  <c r="AA191" i="8"/>
  <c r="AA192" i="8"/>
  <c r="AA193" i="8"/>
  <c r="AA194" i="8"/>
  <c r="AA195" i="8"/>
  <c r="AA196" i="8"/>
  <c r="AA197" i="8"/>
  <c r="AA198" i="8"/>
  <c r="AA199" i="8"/>
  <c r="AA200" i="8"/>
  <c r="AA201" i="8"/>
  <c r="AA202" i="8"/>
  <c r="AA203" i="8"/>
  <c r="AA204" i="8"/>
  <c r="AA205" i="8"/>
  <c r="AA206" i="8"/>
  <c r="AA207" i="8"/>
  <c r="AA208" i="8"/>
  <c r="AA209" i="8"/>
  <c r="AA210" i="8"/>
  <c r="AA211" i="8"/>
  <c r="AA212" i="8"/>
  <c r="AA213" i="8"/>
  <c r="AA214" i="8"/>
  <c r="AA215" i="8"/>
  <c r="AA216" i="8"/>
  <c r="AA217" i="8"/>
  <c r="AA218" i="8"/>
  <c r="AA219" i="8"/>
  <c r="AA220" i="8"/>
  <c r="AA221" i="8"/>
  <c r="AA222" i="8"/>
  <c r="AA223" i="8"/>
  <c r="AA224" i="8"/>
  <c r="AA225" i="8"/>
  <c r="AA226" i="8"/>
  <c r="AA227" i="8"/>
  <c r="AA228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58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Z83" i="8"/>
  <c r="Z84" i="8"/>
  <c r="Z85" i="8"/>
  <c r="Z86" i="8"/>
  <c r="Z87" i="8"/>
  <c r="Z88" i="8"/>
  <c r="Z89" i="8"/>
  <c r="Z90" i="8"/>
  <c r="Z91" i="8"/>
  <c r="Z92" i="8"/>
  <c r="Z93" i="8"/>
  <c r="Z94" i="8"/>
  <c r="Z95" i="8"/>
  <c r="Z96" i="8"/>
  <c r="Z97" i="8"/>
  <c r="Z98" i="8"/>
  <c r="Z99" i="8"/>
  <c r="Z100" i="8"/>
  <c r="Z101" i="8"/>
  <c r="Z102" i="8"/>
  <c r="Z103" i="8"/>
  <c r="Z104" i="8"/>
  <c r="Z105" i="8"/>
  <c r="Z106" i="8"/>
  <c r="Z107" i="8"/>
  <c r="Z108" i="8"/>
  <c r="Z109" i="8"/>
  <c r="Z110" i="8"/>
  <c r="Z111" i="8"/>
  <c r="Z112" i="8"/>
  <c r="Z113" i="8"/>
  <c r="Z114" i="8"/>
  <c r="Z115" i="8"/>
  <c r="Z116" i="8"/>
  <c r="Z117" i="8"/>
  <c r="Z118" i="8"/>
  <c r="Z119" i="8"/>
  <c r="Z120" i="8"/>
  <c r="Z121" i="8"/>
  <c r="Z122" i="8"/>
  <c r="Z123" i="8"/>
  <c r="Z124" i="8"/>
  <c r="Z125" i="8"/>
  <c r="Z126" i="8"/>
  <c r="Z127" i="8"/>
  <c r="Z128" i="8"/>
  <c r="Z129" i="8"/>
  <c r="Z130" i="8"/>
  <c r="Z131" i="8"/>
  <c r="Z132" i="8"/>
  <c r="Z133" i="8"/>
  <c r="Z134" i="8"/>
  <c r="Z135" i="8"/>
  <c r="Z136" i="8"/>
  <c r="Z137" i="8"/>
  <c r="Z138" i="8"/>
  <c r="Z139" i="8"/>
  <c r="Z140" i="8"/>
  <c r="Z141" i="8"/>
  <c r="Z142" i="8"/>
  <c r="Z143" i="8"/>
  <c r="Z144" i="8"/>
  <c r="Z145" i="8"/>
  <c r="Z146" i="8"/>
  <c r="Z147" i="8"/>
  <c r="Z148" i="8"/>
  <c r="Z149" i="8"/>
  <c r="Z150" i="8"/>
  <c r="Z151" i="8"/>
  <c r="Z152" i="8"/>
  <c r="Z153" i="8"/>
  <c r="Z154" i="8"/>
  <c r="Z155" i="8"/>
  <c r="Z156" i="8"/>
  <c r="Z157" i="8"/>
  <c r="Z158" i="8"/>
  <c r="Z159" i="8"/>
  <c r="Z160" i="8"/>
  <c r="Z161" i="8"/>
  <c r="Z162" i="8"/>
  <c r="Z163" i="8"/>
  <c r="Z164" i="8"/>
  <c r="Z165" i="8"/>
  <c r="Z166" i="8"/>
  <c r="Z167" i="8"/>
  <c r="Z168" i="8"/>
  <c r="Z169" i="8"/>
  <c r="Z170" i="8"/>
  <c r="Z171" i="8"/>
  <c r="Z172" i="8"/>
  <c r="Z173" i="8"/>
  <c r="Z174" i="8"/>
  <c r="Z175" i="8"/>
  <c r="Z176" i="8"/>
  <c r="Z177" i="8"/>
  <c r="Z178" i="8"/>
  <c r="Z179" i="8"/>
  <c r="Z180" i="8"/>
  <c r="Z181" i="8"/>
  <c r="Z182" i="8"/>
  <c r="Z183" i="8"/>
  <c r="Z184" i="8"/>
  <c r="Z185" i="8"/>
  <c r="Z186" i="8"/>
  <c r="Z187" i="8"/>
  <c r="Z188" i="8"/>
  <c r="Z189" i="8"/>
  <c r="Z190" i="8"/>
  <c r="Z191" i="8"/>
  <c r="Z192" i="8"/>
  <c r="Z193" i="8"/>
  <c r="Z194" i="8"/>
  <c r="Z195" i="8"/>
  <c r="Z196" i="8"/>
  <c r="Z197" i="8"/>
  <c r="Z198" i="8"/>
  <c r="Z199" i="8"/>
  <c r="Z200" i="8"/>
  <c r="Z201" i="8"/>
  <c r="Z202" i="8"/>
  <c r="Z203" i="8"/>
  <c r="Z204" i="8"/>
  <c r="Z205" i="8"/>
  <c r="Z206" i="8"/>
  <c r="Z207" i="8"/>
  <c r="Z208" i="8"/>
  <c r="Z209" i="8"/>
  <c r="Z210" i="8"/>
  <c r="Z211" i="8"/>
  <c r="Z212" i="8"/>
  <c r="Z213" i="8"/>
  <c r="Z214" i="8"/>
  <c r="Z215" i="8"/>
  <c r="Z216" i="8"/>
  <c r="Z217" i="8"/>
  <c r="Z218" i="8"/>
  <c r="Z219" i="8"/>
  <c r="Z220" i="8"/>
  <c r="Z221" i="8"/>
  <c r="Z222" i="8"/>
  <c r="Z223" i="8"/>
  <c r="Z224" i="8"/>
  <c r="Z225" i="8"/>
  <c r="Z226" i="8"/>
  <c r="Z227" i="8"/>
  <c r="Z228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0" i="8"/>
  <c r="Y91" i="8"/>
  <c r="Y92" i="8"/>
  <c r="Y93" i="8"/>
  <c r="Y94" i="8"/>
  <c r="Y95" i="8"/>
  <c r="Y96" i="8"/>
  <c r="Y97" i="8"/>
  <c r="Y98" i="8"/>
  <c r="Y99" i="8"/>
  <c r="Y100" i="8"/>
  <c r="Y101" i="8"/>
  <c r="Y102" i="8"/>
  <c r="Y103" i="8"/>
  <c r="Y104" i="8"/>
  <c r="Y105" i="8"/>
  <c r="Y106" i="8"/>
  <c r="Y107" i="8"/>
  <c r="Y108" i="8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6" i="8"/>
  <c r="Y127" i="8"/>
  <c r="Y128" i="8"/>
  <c r="Y129" i="8"/>
  <c r="Y130" i="8"/>
  <c r="Y131" i="8"/>
  <c r="Y132" i="8"/>
  <c r="Y133" i="8"/>
  <c r="Y134" i="8"/>
  <c r="Y135" i="8"/>
  <c r="Y136" i="8"/>
  <c r="Y137" i="8"/>
  <c r="Y138" i="8"/>
  <c r="Y139" i="8"/>
  <c r="Y140" i="8"/>
  <c r="Y141" i="8"/>
  <c r="Y142" i="8"/>
  <c r="Y143" i="8"/>
  <c r="Y144" i="8"/>
  <c r="Y145" i="8"/>
  <c r="Y146" i="8"/>
  <c r="Y147" i="8"/>
  <c r="Y148" i="8"/>
  <c r="Y149" i="8"/>
  <c r="Y150" i="8"/>
  <c r="Y151" i="8"/>
  <c r="Y152" i="8"/>
  <c r="Y153" i="8"/>
  <c r="Y154" i="8"/>
  <c r="Y155" i="8"/>
  <c r="Y156" i="8"/>
  <c r="Y157" i="8"/>
  <c r="Y158" i="8"/>
  <c r="Y159" i="8"/>
  <c r="Y160" i="8"/>
  <c r="Y161" i="8"/>
  <c r="Y162" i="8"/>
  <c r="Y163" i="8"/>
  <c r="Y164" i="8"/>
  <c r="Y165" i="8"/>
  <c r="Y166" i="8"/>
  <c r="Y167" i="8"/>
  <c r="Y168" i="8"/>
  <c r="Y169" i="8"/>
  <c r="Y170" i="8"/>
  <c r="Y171" i="8"/>
  <c r="Y172" i="8"/>
  <c r="Y173" i="8"/>
  <c r="Y174" i="8"/>
  <c r="Y175" i="8"/>
  <c r="Y176" i="8"/>
  <c r="Y177" i="8"/>
  <c r="Y178" i="8"/>
  <c r="Y179" i="8"/>
  <c r="Y180" i="8"/>
  <c r="Y181" i="8"/>
  <c r="Y182" i="8"/>
  <c r="Y183" i="8"/>
  <c r="Y184" i="8"/>
  <c r="Y185" i="8"/>
  <c r="Y186" i="8"/>
  <c r="Y187" i="8"/>
  <c r="Y188" i="8"/>
  <c r="Y189" i="8"/>
  <c r="Y190" i="8"/>
  <c r="Y191" i="8"/>
  <c r="Y192" i="8"/>
  <c r="Y193" i="8"/>
  <c r="Y194" i="8"/>
  <c r="Y195" i="8"/>
  <c r="Y196" i="8"/>
  <c r="Y197" i="8"/>
  <c r="Y198" i="8"/>
  <c r="Y199" i="8"/>
  <c r="Y200" i="8"/>
  <c r="Y201" i="8"/>
  <c r="Y202" i="8"/>
  <c r="Y203" i="8"/>
  <c r="Y204" i="8"/>
  <c r="Y205" i="8"/>
  <c r="Y206" i="8"/>
  <c r="Y207" i="8"/>
  <c r="Y208" i="8"/>
  <c r="Y209" i="8"/>
  <c r="Y210" i="8"/>
  <c r="Y211" i="8"/>
  <c r="Y212" i="8"/>
  <c r="Y213" i="8"/>
  <c r="Y214" i="8"/>
  <c r="Y215" i="8"/>
  <c r="Y216" i="8"/>
  <c r="Y217" i="8"/>
  <c r="Y218" i="8"/>
  <c r="Y219" i="8"/>
  <c r="Y220" i="8"/>
  <c r="Y221" i="8"/>
  <c r="Y222" i="8"/>
  <c r="Y223" i="8"/>
  <c r="Y224" i="8"/>
  <c r="Y225" i="8"/>
  <c r="Y226" i="8"/>
  <c r="Y227" i="8"/>
  <c r="Y228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57" i="8"/>
  <c r="X58" i="8"/>
  <c r="X59" i="8"/>
  <c r="X60" i="8"/>
  <c r="X61" i="8"/>
  <c r="X62" i="8"/>
  <c r="X63" i="8"/>
  <c r="X64" i="8"/>
  <c r="X65" i="8"/>
  <c r="X66" i="8"/>
  <c r="X67" i="8"/>
  <c r="X68" i="8"/>
  <c r="X69" i="8"/>
  <c r="X70" i="8"/>
  <c r="X71" i="8"/>
  <c r="X72" i="8"/>
  <c r="X73" i="8"/>
  <c r="X74" i="8"/>
  <c r="X75" i="8"/>
  <c r="X76" i="8"/>
  <c r="X77" i="8"/>
  <c r="X78" i="8"/>
  <c r="X79" i="8"/>
  <c r="X80" i="8"/>
  <c r="X81" i="8"/>
  <c r="X82" i="8"/>
  <c r="X83" i="8"/>
  <c r="X84" i="8"/>
  <c r="X85" i="8"/>
  <c r="X86" i="8"/>
  <c r="X87" i="8"/>
  <c r="X88" i="8"/>
  <c r="X89" i="8"/>
  <c r="X90" i="8"/>
  <c r="X91" i="8"/>
  <c r="X92" i="8"/>
  <c r="X93" i="8"/>
  <c r="X94" i="8"/>
  <c r="X95" i="8"/>
  <c r="X96" i="8"/>
  <c r="X97" i="8"/>
  <c r="X98" i="8"/>
  <c r="X99" i="8"/>
  <c r="X100" i="8"/>
  <c r="X101" i="8"/>
  <c r="X102" i="8"/>
  <c r="X103" i="8"/>
  <c r="X104" i="8"/>
  <c r="X105" i="8"/>
  <c r="X106" i="8"/>
  <c r="X107" i="8"/>
  <c r="X108" i="8"/>
  <c r="X109" i="8"/>
  <c r="X110" i="8"/>
  <c r="X111" i="8"/>
  <c r="X112" i="8"/>
  <c r="X113" i="8"/>
  <c r="X114" i="8"/>
  <c r="X115" i="8"/>
  <c r="X116" i="8"/>
  <c r="X117" i="8"/>
  <c r="X118" i="8"/>
  <c r="X119" i="8"/>
  <c r="X120" i="8"/>
  <c r="X121" i="8"/>
  <c r="X122" i="8"/>
  <c r="X123" i="8"/>
  <c r="X124" i="8"/>
  <c r="X125" i="8"/>
  <c r="X126" i="8"/>
  <c r="X127" i="8"/>
  <c r="X128" i="8"/>
  <c r="X129" i="8"/>
  <c r="X130" i="8"/>
  <c r="X131" i="8"/>
  <c r="X132" i="8"/>
  <c r="X133" i="8"/>
  <c r="X134" i="8"/>
  <c r="X135" i="8"/>
  <c r="X136" i="8"/>
  <c r="X137" i="8"/>
  <c r="X138" i="8"/>
  <c r="X139" i="8"/>
  <c r="X140" i="8"/>
  <c r="X141" i="8"/>
  <c r="X142" i="8"/>
  <c r="X143" i="8"/>
  <c r="X144" i="8"/>
  <c r="X145" i="8"/>
  <c r="X146" i="8"/>
  <c r="X147" i="8"/>
  <c r="X148" i="8"/>
  <c r="X149" i="8"/>
  <c r="X150" i="8"/>
  <c r="X151" i="8"/>
  <c r="X152" i="8"/>
  <c r="X153" i="8"/>
  <c r="X154" i="8"/>
  <c r="X155" i="8"/>
  <c r="X156" i="8"/>
  <c r="X157" i="8"/>
  <c r="X158" i="8"/>
  <c r="X159" i="8"/>
  <c r="X160" i="8"/>
  <c r="X161" i="8"/>
  <c r="X162" i="8"/>
  <c r="X163" i="8"/>
  <c r="X164" i="8"/>
  <c r="X165" i="8"/>
  <c r="X166" i="8"/>
  <c r="X167" i="8"/>
  <c r="X168" i="8"/>
  <c r="X169" i="8"/>
  <c r="X170" i="8"/>
  <c r="X171" i="8"/>
  <c r="X172" i="8"/>
  <c r="X173" i="8"/>
  <c r="X174" i="8"/>
  <c r="X175" i="8"/>
  <c r="X176" i="8"/>
  <c r="X177" i="8"/>
  <c r="X178" i="8"/>
  <c r="X179" i="8"/>
  <c r="X180" i="8"/>
  <c r="X181" i="8"/>
  <c r="X182" i="8"/>
  <c r="X183" i="8"/>
  <c r="X184" i="8"/>
  <c r="X185" i="8"/>
  <c r="X186" i="8"/>
  <c r="X187" i="8"/>
  <c r="X188" i="8"/>
  <c r="X189" i="8"/>
  <c r="X190" i="8"/>
  <c r="X191" i="8"/>
  <c r="X192" i="8"/>
  <c r="X193" i="8"/>
  <c r="X194" i="8"/>
  <c r="X195" i="8"/>
  <c r="X196" i="8"/>
  <c r="X197" i="8"/>
  <c r="X198" i="8"/>
  <c r="X199" i="8"/>
  <c r="X200" i="8"/>
  <c r="X201" i="8"/>
  <c r="X202" i="8"/>
  <c r="X203" i="8"/>
  <c r="X204" i="8"/>
  <c r="X205" i="8"/>
  <c r="X206" i="8"/>
  <c r="X207" i="8"/>
  <c r="X208" i="8"/>
  <c r="X209" i="8"/>
  <c r="X210" i="8"/>
  <c r="X211" i="8"/>
  <c r="X212" i="8"/>
  <c r="X213" i="8"/>
  <c r="X214" i="8"/>
  <c r="X215" i="8"/>
  <c r="X216" i="8"/>
  <c r="X217" i="8"/>
  <c r="X218" i="8"/>
  <c r="X219" i="8"/>
  <c r="X220" i="8"/>
  <c r="X221" i="8"/>
  <c r="X222" i="8"/>
  <c r="X223" i="8"/>
  <c r="X224" i="8"/>
  <c r="X225" i="8"/>
  <c r="X226" i="8"/>
  <c r="X227" i="8"/>
  <c r="X228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39" i="8"/>
  <c r="W140" i="8"/>
  <c r="W141" i="8"/>
  <c r="W142" i="8"/>
  <c r="W143" i="8"/>
  <c r="W144" i="8"/>
  <c r="W145" i="8"/>
  <c r="W146" i="8"/>
  <c r="W147" i="8"/>
  <c r="W148" i="8"/>
  <c r="W149" i="8"/>
  <c r="W150" i="8"/>
  <c r="W151" i="8"/>
  <c r="W152" i="8"/>
  <c r="W153" i="8"/>
  <c r="W154" i="8"/>
  <c r="W155" i="8"/>
  <c r="W156" i="8"/>
  <c r="W157" i="8"/>
  <c r="W158" i="8"/>
  <c r="W159" i="8"/>
  <c r="W160" i="8"/>
  <c r="W161" i="8"/>
  <c r="W162" i="8"/>
  <c r="W163" i="8"/>
  <c r="W164" i="8"/>
  <c r="W165" i="8"/>
  <c r="W166" i="8"/>
  <c r="W167" i="8"/>
  <c r="W168" i="8"/>
  <c r="W169" i="8"/>
  <c r="W170" i="8"/>
  <c r="W171" i="8"/>
  <c r="W172" i="8"/>
  <c r="W173" i="8"/>
  <c r="W174" i="8"/>
  <c r="W175" i="8"/>
  <c r="W176" i="8"/>
  <c r="W177" i="8"/>
  <c r="W178" i="8"/>
  <c r="W179" i="8"/>
  <c r="W180" i="8"/>
  <c r="W181" i="8"/>
  <c r="W182" i="8"/>
  <c r="W183" i="8"/>
  <c r="W184" i="8"/>
  <c r="W185" i="8"/>
  <c r="W186" i="8"/>
  <c r="W187" i="8"/>
  <c r="W188" i="8"/>
  <c r="W189" i="8"/>
  <c r="W190" i="8"/>
  <c r="W191" i="8"/>
  <c r="W192" i="8"/>
  <c r="W193" i="8"/>
  <c r="W194" i="8"/>
  <c r="W195" i="8"/>
  <c r="W196" i="8"/>
  <c r="W197" i="8"/>
  <c r="W198" i="8"/>
  <c r="W199" i="8"/>
  <c r="W200" i="8"/>
  <c r="W201" i="8"/>
  <c r="W202" i="8"/>
  <c r="W203" i="8"/>
  <c r="W204" i="8"/>
  <c r="W205" i="8"/>
  <c r="W206" i="8"/>
  <c r="W207" i="8"/>
  <c r="W208" i="8"/>
  <c r="W209" i="8"/>
  <c r="W210" i="8"/>
  <c r="W211" i="8"/>
  <c r="W212" i="8"/>
  <c r="W213" i="8"/>
  <c r="W214" i="8"/>
  <c r="W215" i="8"/>
  <c r="W216" i="8"/>
  <c r="W217" i="8"/>
  <c r="W218" i="8"/>
  <c r="W219" i="8"/>
  <c r="W220" i="8"/>
  <c r="W221" i="8"/>
  <c r="W222" i="8"/>
  <c r="W223" i="8"/>
  <c r="W224" i="8"/>
  <c r="W225" i="8"/>
  <c r="W226" i="8"/>
  <c r="W227" i="8"/>
  <c r="W228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3" i="8"/>
  <c r="V94" i="8"/>
  <c r="V95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9" i="8"/>
  <c r="V110" i="8"/>
  <c r="V111" i="8"/>
  <c r="V112" i="8"/>
  <c r="V113" i="8"/>
  <c r="V114" i="8"/>
  <c r="V115" i="8"/>
  <c r="V116" i="8"/>
  <c r="V117" i="8"/>
  <c r="V118" i="8"/>
  <c r="V119" i="8"/>
  <c r="V120" i="8"/>
  <c r="V121" i="8"/>
  <c r="V122" i="8"/>
  <c r="V123" i="8"/>
  <c r="V124" i="8"/>
  <c r="V125" i="8"/>
  <c r="V126" i="8"/>
  <c r="V127" i="8"/>
  <c r="V128" i="8"/>
  <c r="V129" i="8"/>
  <c r="V130" i="8"/>
  <c r="V131" i="8"/>
  <c r="V132" i="8"/>
  <c r="V133" i="8"/>
  <c r="V134" i="8"/>
  <c r="V135" i="8"/>
  <c r="V136" i="8"/>
  <c r="V137" i="8"/>
  <c r="V138" i="8"/>
  <c r="V139" i="8"/>
  <c r="V140" i="8"/>
  <c r="V141" i="8"/>
  <c r="V142" i="8"/>
  <c r="V143" i="8"/>
  <c r="V144" i="8"/>
  <c r="V145" i="8"/>
  <c r="V146" i="8"/>
  <c r="V147" i="8"/>
  <c r="V148" i="8"/>
  <c r="V149" i="8"/>
  <c r="V150" i="8"/>
  <c r="V151" i="8"/>
  <c r="V152" i="8"/>
  <c r="V153" i="8"/>
  <c r="V154" i="8"/>
  <c r="V155" i="8"/>
  <c r="V156" i="8"/>
  <c r="V157" i="8"/>
  <c r="V158" i="8"/>
  <c r="V159" i="8"/>
  <c r="V160" i="8"/>
  <c r="V161" i="8"/>
  <c r="V162" i="8"/>
  <c r="V163" i="8"/>
  <c r="V164" i="8"/>
  <c r="V165" i="8"/>
  <c r="V166" i="8"/>
  <c r="V167" i="8"/>
  <c r="V168" i="8"/>
  <c r="V169" i="8"/>
  <c r="V170" i="8"/>
  <c r="V171" i="8"/>
  <c r="V172" i="8"/>
  <c r="V173" i="8"/>
  <c r="V174" i="8"/>
  <c r="V175" i="8"/>
  <c r="V176" i="8"/>
  <c r="V177" i="8"/>
  <c r="V178" i="8"/>
  <c r="V179" i="8"/>
  <c r="V180" i="8"/>
  <c r="V181" i="8"/>
  <c r="V182" i="8"/>
  <c r="V183" i="8"/>
  <c r="V184" i="8"/>
  <c r="V185" i="8"/>
  <c r="V186" i="8"/>
  <c r="V187" i="8"/>
  <c r="V188" i="8"/>
  <c r="V189" i="8"/>
  <c r="V190" i="8"/>
  <c r="V191" i="8"/>
  <c r="V192" i="8"/>
  <c r="V193" i="8"/>
  <c r="V194" i="8"/>
  <c r="V195" i="8"/>
  <c r="V196" i="8"/>
  <c r="V197" i="8"/>
  <c r="V198" i="8"/>
  <c r="V199" i="8"/>
  <c r="V200" i="8"/>
  <c r="V201" i="8"/>
  <c r="V202" i="8"/>
  <c r="V203" i="8"/>
  <c r="V204" i="8"/>
  <c r="V205" i="8"/>
  <c r="V206" i="8"/>
  <c r="V207" i="8"/>
  <c r="V208" i="8"/>
  <c r="V209" i="8"/>
  <c r="V210" i="8"/>
  <c r="V211" i="8"/>
  <c r="V212" i="8"/>
  <c r="V213" i="8"/>
  <c r="V214" i="8"/>
  <c r="V215" i="8"/>
  <c r="V216" i="8"/>
  <c r="V217" i="8"/>
  <c r="V218" i="8"/>
  <c r="V219" i="8"/>
  <c r="V220" i="8"/>
  <c r="V221" i="8"/>
  <c r="V222" i="8"/>
  <c r="V223" i="8"/>
  <c r="V224" i="8"/>
  <c r="V225" i="8"/>
  <c r="V226" i="8"/>
  <c r="V227" i="8"/>
  <c r="V228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U102" i="8"/>
  <c r="U103" i="8"/>
  <c r="U104" i="8"/>
  <c r="U105" i="8"/>
  <c r="U106" i="8"/>
  <c r="U107" i="8"/>
  <c r="U108" i="8"/>
  <c r="U109" i="8"/>
  <c r="U110" i="8"/>
  <c r="U111" i="8"/>
  <c r="U112" i="8"/>
  <c r="U113" i="8"/>
  <c r="U114" i="8"/>
  <c r="U115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U130" i="8"/>
  <c r="U131" i="8"/>
  <c r="U132" i="8"/>
  <c r="U133" i="8"/>
  <c r="U134" i="8"/>
  <c r="U135" i="8"/>
  <c r="U136" i="8"/>
  <c r="U137" i="8"/>
  <c r="U138" i="8"/>
  <c r="U139" i="8"/>
  <c r="U140" i="8"/>
  <c r="U141" i="8"/>
  <c r="U142" i="8"/>
  <c r="U143" i="8"/>
  <c r="U144" i="8"/>
  <c r="U145" i="8"/>
  <c r="U146" i="8"/>
  <c r="U147" i="8"/>
  <c r="U148" i="8"/>
  <c r="U149" i="8"/>
  <c r="U150" i="8"/>
  <c r="U151" i="8"/>
  <c r="U152" i="8"/>
  <c r="U153" i="8"/>
  <c r="U154" i="8"/>
  <c r="U155" i="8"/>
  <c r="U156" i="8"/>
  <c r="U157" i="8"/>
  <c r="U158" i="8"/>
  <c r="U159" i="8"/>
  <c r="U160" i="8"/>
  <c r="U161" i="8"/>
  <c r="U162" i="8"/>
  <c r="U163" i="8"/>
  <c r="U164" i="8"/>
  <c r="U165" i="8"/>
  <c r="U166" i="8"/>
  <c r="U167" i="8"/>
  <c r="U168" i="8"/>
  <c r="U169" i="8"/>
  <c r="U170" i="8"/>
  <c r="U171" i="8"/>
  <c r="U172" i="8"/>
  <c r="U173" i="8"/>
  <c r="U174" i="8"/>
  <c r="U175" i="8"/>
  <c r="U176" i="8"/>
  <c r="U177" i="8"/>
  <c r="U178" i="8"/>
  <c r="U179" i="8"/>
  <c r="U180" i="8"/>
  <c r="U181" i="8"/>
  <c r="U182" i="8"/>
  <c r="U183" i="8"/>
  <c r="U184" i="8"/>
  <c r="U185" i="8"/>
  <c r="U186" i="8"/>
  <c r="U187" i="8"/>
  <c r="U188" i="8"/>
  <c r="U189" i="8"/>
  <c r="U190" i="8"/>
  <c r="U191" i="8"/>
  <c r="U192" i="8"/>
  <c r="U193" i="8"/>
  <c r="U194" i="8"/>
  <c r="U195" i="8"/>
  <c r="U196" i="8"/>
  <c r="U197" i="8"/>
  <c r="U198" i="8"/>
  <c r="U199" i="8"/>
  <c r="U200" i="8"/>
  <c r="U201" i="8"/>
  <c r="U202" i="8"/>
  <c r="U203" i="8"/>
  <c r="U204" i="8"/>
  <c r="U205" i="8"/>
  <c r="U206" i="8"/>
  <c r="U207" i="8"/>
  <c r="U208" i="8"/>
  <c r="U209" i="8"/>
  <c r="U210" i="8"/>
  <c r="U211" i="8"/>
  <c r="U212" i="8"/>
  <c r="U213" i="8"/>
  <c r="U214" i="8"/>
  <c r="U215" i="8"/>
  <c r="U216" i="8"/>
  <c r="U217" i="8"/>
  <c r="U218" i="8"/>
  <c r="U219" i="8"/>
  <c r="U220" i="8"/>
  <c r="U221" i="8"/>
  <c r="U222" i="8"/>
  <c r="U223" i="8"/>
  <c r="U224" i="8"/>
  <c r="U225" i="8"/>
  <c r="U226" i="8"/>
  <c r="U227" i="8"/>
  <c r="U228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5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8" i="8"/>
  <c r="T139" i="8"/>
  <c r="T140" i="8"/>
  <c r="T141" i="8"/>
  <c r="T142" i="8"/>
  <c r="T143" i="8"/>
  <c r="T144" i="8"/>
  <c r="T145" i="8"/>
  <c r="T146" i="8"/>
  <c r="T147" i="8"/>
  <c r="T148" i="8"/>
  <c r="T149" i="8"/>
  <c r="T150" i="8"/>
  <c r="T151" i="8"/>
  <c r="T152" i="8"/>
  <c r="T153" i="8"/>
  <c r="T154" i="8"/>
  <c r="T155" i="8"/>
  <c r="T156" i="8"/>
  <c r="T157" i="8"/>
  <c r="T158" i="8"/>
  <c r="T159" i="8"/>
  <c r="T160" i="8"/>
  <c r="T161" i="8"/>
  <c r="T162" i="8"/>
  <c r="T163" i="8"/>
  <c r="T164" i="8"/>
  <c r="T165" i="8"/>
  <c r="T166" i="8"/>
  <c r="T167" i="8"/>
  <c r="T168" i="8"/>
  <c r="T169" i="8"/>
  <c r="T170" i="8"/>
  <c r="T171" i="8"/>
  <c r="T172" i="8"/>
  <c r="T173" i="8"/>
  <c r="T174" i="8"/>
  <c r="T175" i="8"/>
  <c r="T176" i="8"/>
  <c r="T177" i="8"/>
  <c r="T178" i="8"/>
  <c r="T179" i="8"/>
  <c r="T180" i="8"/>
  <c r="T181" i="8"/>
  <c r="T182" i="8"/>
  <c r="T183" i="8"/>
  <c r="T184" i="8"/>
  <c r="T185" i="8"/>
  <c r="T186" i="8"/>
  <c r="T187" i="8"/>
  <c r="T188" i="8"/>
  <c r="T189" i="8"/>
  <c r="T190" i="8"/>
  <c r="T191" i="8"/>
  <c r="T192" i="8"/>
  <c r="T193" i="8"/>
  <c r="T194" i="8"/>
  <c r="T195" i="8"/>
  <c r="T196" i="8"/>
  <c r="T197" i="8"/>
  <c r="T198" i="8"/>
  <c r="T199" i="8"/>
  <c r="T200" i="8"/>
  <c r="T201" i="8"/>
  <c r="T202" i="8"/>
  <c r="T203" i="8"/>
  <c r="T204" i="8"/>
  <c r="T205" i="8"/>
  <c r="T206" i="8"/>
  <c r="T207" i="8"/>
  <c r="T208" i="8"/>
  <c r="T209" i="8"/>
  <c r="T210" i="8"/>
  <c r="T211" i="8"/>
  <c r="T212" i="8"/>
  <c r="T213" i="8"/>
  <c r="T214" i="8"/>
  <c r="T215" i="8"/>
  <c r="T216" i="8"/>
  <c r="T217" i="8"/>
  <c r="T218" i="8"/>
  <c r="T219" i="8"/>
  <c r="T220" i="8"/>
  <c r="T221" i="8"/>
  <c r="T222" i="8"/>
  <c r="T223" i="8"/>
  <c r="T224" i="8"/>
  <c r="T225" i="8"/>
  <c r="T226" i="8"/>
  <c r="T227" i="8"/>
  <c r="T228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S142" i="8"/>
  <c r="S143" i="8"/>
  <c r="S144" i="8"/>
  <c r="S145" i="8"/>
  <c r="S146" i="8"/>
  <c r="S147" i="8"/>
  <c r="S148" i="8"/>
  <c r="S149" i="8"/>
  <c r="S150" i="8"/>
  <c r="S151" i="8"/>
  <c r="S152" i="8"/>
  <c r="S153" i="8"/>
  <c r="S154" i="8"/>
  <c r="S155" i="8"/>
  <c r="S156" i="8"/>
  <c r="S157" i="8"/>
  <c r="S158" i="8"/>
  <c r="S159" i="8"/>
  <c r="S160" i="8"/>
  <c r="S161" i="8"/>
  <c r="S162" i="8"/>
  <c r="S163" i="8"/>
  <c r="S164" i="8"/>
  <c r="S165" i="8"/>
  <c r="S166" i="8"/>
  <c r="S167" i="8"/>
  <c r="S168" i="8"/>
  <c r="S169" i="8"/>
  <c r="S170" i="8"/>
  <c r="S171" i="8"/>
  <c r="S172" i="8"/>
  <c r="S173" i="8"/>
  <c r="S174" i="8"/>
  <c r="S175" i="8"/>
  <c r="S176" i="8"/>
  <c r="S177" i="8"/>
  <c r="S178" i="8"/>
  <c r="S179" i="8"/>
  <c r="S180" i="8"/>
  <c r="S181" i="8"/>
  <c r="S182" i="8"/>
  <c r="S183" i="8"/>
  <c r="S184" i="8"/>
  <c r="S185" i="8"/>
  <c r="S186" i="8"/>
  <c r="S187" i="8"/>
  <c r="S188" i="8"/>
  <c r="S189" i="8"/>
  <c r="S190" i="8"/>
  <c r="S191" i="8"/>
  <c r="S192" i="8"/>
  <c r="S193" i="8"/>
  <c r="S194" i="8"/>
  <c r="S195" i="8"/>
  <c r="S196" i="8"/>
  <c r="S197" i="8"/>
  <c r="S198" i="8"/>
  <c r="S199" i="8"/>
  <c r="S200" i="8"/>
  <c r="S201" i="8"/>
  <c r="S202" i="8"/>
  <c r="S203" i="8"/>
  <c r="S204" i="8"/>
  <c r="S205" i="8"/>
  <c r="S206" i="8"/>
  <c r="S207" i="8"/>
  <c r="S208" i="8"/>
  <c r="S209" i="8"/>
  <c r="S210" i="8"/>
  <c r="S211" i="8"/>
  <c r="S212" i="8"/>
  <c r="S213" i="8"/>
  <c r="S214" i="8"/>
  <c r="S215" i="8"/>
  <c r="S216" i="8"/>
  <c r="S217" i="8"/>
  <c r="S218" i="8"/>
  <c r="S219" i="8"/>
  <c r="S220" i="8"/>
  <c r="S221" i="8"/>
  <c r="S222" i="8"/>
  <c r="S223" i="8"/>
  <c r="S224" i="8"/>
  <c r="S225" i="8"/>
  <c r="S226" i="8"/>
  <c r="S227" i="8"/>
  <c r="S228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66" i="8"/>
  <c r="R167" i="8"/>
  <c r="R168" i="8"/>
  <c r="R169" i="8"/>
  <c r="R170" i="8"/>
  <c r="R171" i="8"/>
  <c r="R172" i="8"/>
  <c r="R173" i="8"/>
  <c r="R174" i="8"/>
  <c r="R175" i="8"/>
  <c r="R176" i="8"/>
  <c r="R177" i="8"/>
  <c r="R178" i="8"/>
  <c r="R179" i="8"/>
  <c r="R180" i="8"/>
  <c r="R181" i="8"/>
  <c r="R182" i="8"/>
  <c r="R183" i="8"/>
  <c r="R184" i="8"/>
  <c r="R185" i="8"/>
  <c r="R186" i="8"/>
  <c r="R187" i="8"/>
  <c r="R188" i="8"/>
  <c r="R189" i="8"/>
  <c r="R190" i="8"/>
  <c r="R191" i="8"/>
  <c r="R192" i="8"/>
  <c r="R193" i="8"/>
  <c r="R194" i="8"/>
  <c r="R195" i="8"/>
  <c r="R196" i="8"/>
  <c r="R197" i="8"/>
  <c r="R198" i="8"/>
  <c r="R199" i="8"/>
  <c r="R200" i="8"/>
  <c r="R201" i="8"/>
  <c r="R202" i="8"/>
  <c r="R203" i="8"/>
  <c r="R204" i="8"/>
  <c r="R205" i="8"/>
  <c r="R206" i="8"/>
  <c r="R207" i="8"/>
  <c r="R208" i="8"/>
  <c r="R209" i="8"/>
  <c r="R210" i="8"/>
  <c r="R211" i="8"/>
  <c r="R212" i="8"/>
  <c r="R213" i="8"/>
  <c r="R214" i="8"/>
  <c r="R215" i="8"/>
  <c r="R216" i="8"/>
  <c r="R217" i="8"/>
  <c r="R218" i="8"/>
  <c r="R219" i="8"/>
  <c r="R220" i="8"/>
  <c r="R221" i="8"/>
  <c r="R222" i="8"/>
  <c r="R223" i="8"/>
  <c r="R224" i="8"/>
  <c r="R225" i="8"/>
  <c r="R226" i="8"/>
  <c r="R227" i="8"/>
  <c r="R228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156" i="8"/>
  <c r="Q157" i="8"/>
  <c r="Q158" i="8"/>
  <c r="Q159" i="8"/>
  <c r="Q160" i="8"/>
  <c r="Q161" i="8"/>
  <c r="Q162" i="8"/>
  <c r="Q163" i="8"/>
  <c r="Q164" i="8"/>
  <c r="Q165" i="8"/>
  <c r="Q166" i="8"/>
  <c r="Q167" i="8"/>
  <c r="Q168" i="8"/>
  <c r="Q169" i="8"/>
  <c r="Q170" i="8"/>
  <c r="Q171" i="8"/>
  <c r="Q172" i="8"/>
  <c r="Q173" i="8"/>
  <c r="Q174" i="8"/>
  <c r="Q175" i="8"/>
  <c r="Q176" i="8"/>
  <c r="Q177" i="8"/>
  <c r="Q178" i="8"/>
  <c r="Q179" i="8"/>
  <c r="Q180" i="8"/>
  <c r="Q181" i="8"/>
  <c r="Q182" i="8"/>
  <c r="Q183" i="8"/>
  <c r="Q184" i="8"/>
  <c r="Q185" i="8"/>
  <c r="Q186" i="8"/>
  <c r="Q187" i="8"/>
  <c r="Q188" i="8"/>
  <c r="Q189" i="8"/>
  <c r="Q190" i="8"/>
  <c r="Q191" i="8"/>
  <c r="Q192" i="8"/>
  <c r="Q193" i="8"/>
  <c r="Q194" i="8"/>
  <c r="Q195" i="8"/>
  <c r="Q196" i="8"/>
  <c r="Q197" i="8"/>
  <c r="Q198" i="8"/>
  <c r="Q199" i="8"/>
  <c r="Q200" i="8"/>
  <c r="Q201" i="8"/>
  <c r="Q202" i="8"/>
  <c r="Q203" i="8"/>
  <c r="Q204" i="8"/>
  <c r="Q205" i="8"/>
  <c r="Q206" i="8"/>
  <c r="Q207" i="8"/>
  <c r="Q208" i="8"/>
  <c r="Q209" i="8"/>
  <c r="Q210" i="8"/>
  <c r="Q211" i="8"/>
  <c r="Q212" i="8"/>
  <c r="Q213" i="8"/>
  <c r="Q214" i="8"/>
  <c r="Q215" i="8"/>
  <c r="Q216" i="8"/>
  <c r="Q217" i="8"/>
  <c r="Q218" i="8"/>
  <c r="Q219" i="8"/>
  <c r="Q220" i="8"/>
  <c r="Q221" i="8"/>
  <c r="Q222" i="8"/>
  <c r="Q223" i="8"/>
  <c r="Q224" i="8"/>
  <c r="Q225" i="8"/>
  <c r="Q226" i="8"/>
  <c r="Q227" i="8"/>
  <c r="Q228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156" i="8"/>
  <c r="O157" i="8"/>
  <c r="O158" i="8"/>
  <c r="O159" i="8"/>
  <c r="O160" i="8"/>
  <c r="O161" i="8"/>
  <c r="O162" i="8"/>
  <c r="O163" i="8"/>
  <c r="O164" i="8"/>
  <c r="O165" i="8"/>
  <c r="O166" i="8"/>
  <c r="O167" i="8"/>
  <c r="O168" i="8"/>
  <c r="O169" i="8"/>
  <c r="O170" i="8"/>
  <c r="O171" i="8"/>
  <c r="O172" i="8"/>
  <c r="O173" i="8"/>
  <c r="O174" i="8"/>
  <c r="O175" i="8"/>
  <c r="O176" i="8"/>
  <c r="O177" i="8"/>
  <c r="O178" i="8"/>
  <c r="O179" i="8"/>
  <c r="O180" i="8"/>
  <c r="O181" i="8"/>
  <c r="O182" i="8"/>
  <c r="O183" i="8"/>
  <c r="O184" i="8"/>
  <c r="O185" i="8"/>
  <c r="O186" i="8"/>
  <c r="O187" i="8"/>
  <c r="O188" i="8"/>
  <c r="O189" i="8"/>
  <c r="O190" i="8"/>
  <c r="O191" i="8"/>
  <c r="O192" i="8"/>
  <c r="O193" i="8"/>
  <c r="O194" i="8"/>
  <c r="O195" i="8"/>
  <c r="O196" i="8"/>
  <c r="O197" i="8"/>
  <c r="O198" i="8"/>
  <c r="O199" i="8"/>
  <c r="O200" i="8"/>
  <c r="O201" i="8"/>
  <c r="O202" i="8"/>
  <c r="O203" i="8"/>
  <c r="O204" i="8"/>
  <c r="O205" i="8"/>
  <c r="O206" i="8"/>
  <c r="O207" i="8"/>
  <c r="O208" i="8"/>
  <c r="O209" i="8"/>
  <c r="O210" i="8"/>
  <c r="O211" i="8"/>
  <c r="O212" i="8"/>
  <c r="O213" i="8"/>
  <c r="O214" i="8"/>
  <c r="O215" i="8"/>
  <c r="O216" i="8"/>
  <c r="O217" i="8"/>
  <c r="O218" i="8"/>
  <c r="O219" i="8"/>
  <c r="O220" i="8"/>
  <c r="O221" i="8"/>
  <c r="O222" i="8"/>
  <c r="O223" i="8"/>
  <c r="O224" i="8"/>
  <c r="O225" i="8"/>
  <c r="O226" i="8"/>
  <c r="O227" i="8"/>
  <c r="O228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J19" i="8"/>
  <c r="K19" i="8" s="1"/>
  <c r="L19" i="8"/>
  <c r="M19" i="8"/>
  <c r="N19" i="8"/>
  <c r="O19" i="8" s="1"/>
  <c r="P19" i="8"/>
  <c r="Q19" i="8"/>
  <c r="R19" i="8"/>
  <c r="S19" i="8" s="1"/>
  <c r="T19" i="8"/>
  <c r="U19" i="8"/>
  <c r="V19" i="8"/>
  <c r="W19" i="8" s="1"/>
  <c r="X19" i="8"/>
  <c r="Y19" i="8"/>
  <c r="Z19" i="8"/>
  <c r="AA19" i="8" s="1"/>
  <c r="AB19" i="8"/>
  <c r="AC19" i="8"/>
  <c r="AD19" i="8"/>
  <c r="AE19" i="8" s="1"/>
  <c r="AF19" i="8"/>
  <c r="AG19" i="8"/>
  <c r="AH19" i="8"/>
  <c r="AI19" i="8" s="1"/>
  <c r="AJ19" i="8"/>
  <c r="AK19" i="8"/>
  <c r="AL19" i="8"/>
  <c r="AM19" i="8" s="1"/>
  <c r="AN19" i="8"/>
  <c r="AO19" i="8"/>
  <c r="AP19" i="8"/>
  <c r="AQ19" i="8" s="1"/>
  <c r="AR19" i="8"/>
  <c r="AS19" i="8"/>
  <c r="AT19" i="8"/>
  <c r="AU19" i="8" s="1"/>
  <c r="I19" i="8"/>
  <c r="H19" i="8"/>
  <c r="H221" i="3"/>
  <c r="H220" i="3"/>
  <c r="AZ40" i="3"/>
  <c r="AZ41" i="3"/>
  <c r="AZ42" i="3"/>
  <c r="AZ43" i="3"/>
  <c r="AZ44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82" i="3"/>
  <c r="AX83" i="3"/>
  <c r="AX84" i="3"/>
  <c r="AX85" i="3"/>
  <c r="AX86" i="3"/>
  <c r="AX87" i="3"/>
  <c r="AX88" i="3"/>
  <c r="AX89" i="3"/>
  <c r="AX90" i="3"/>
  <c r="AX91" i="3"/>
  <c r="AX92" i="3"/>
  <c r="AX93" i="3"/>
  <c r="AX94" i="3"/>
  <c r="AX95" i="3"/>
  <c r="AX96" i="3"/>
  <c r="AX97" i="3"/>
  <c r="AX98" i="3"/>
  <c r="AX99" i="3"/>
  <c r="AX100" i="3"/>
  <c r="AX101" i="3"/>
  <c r="AX102" i="3"/>
  <c r="AX103" i="3"/>
  <c r="AX104" i="3"/>
  <c r="AX105" i="3"/>
  <c r="AX106" i="3"/>
  <c r="AX107" i="3"/>
  <c r="AX108" i="3"/>
  <c r="AX109" i="3"/>
  <c r="AX110" i="3"/>
  <c r="AX111" i="3"/>
  <c r="AX112" i="3"/>
  <c r="AX113" i="3"/>
  <c r="AX114" i="3"/>
  <c r="AX115" i="3"/>
  <c r="AX116" i="3"/>
  <c r="AX117" i="3"/>
  <c r="AX118" i="3"/>
  <c r="AX119" i="3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46" i="3"/>
  <c r="AX147" i="3"/>
  <c r="AX148" i="3"/>
  <c r="AX149" i="3"/>
  <c r="AX150" i="3"/>
  <c r="AX151" i="3"/>
  <c r="AX152" i="3"/>
  <c r="AX153" i="3"/>
  <c r="AX154" i="3"/>
  <c r="AX155" i="3"/>
  <c r="AX156" i="3"/>
  <c r="AX157" i="3"/>
  <c r="AX158" i="3"/>
  <c r="AX159" i="3"/>
  <c r="AX160" i="3"/>
  <c r="AX161" i="3"/>
  <c r="AX162" i="3"/>
  <c r="AX163" i="3"/>
  <c r="AX164" i="3"/>
  <c r="AX165" i="3"/>
  <c r="AX166" i="3"/>
  <c r="AX167" i="3"/>
  <c r="AX168" i="3"/>
  <c r="AX169" i="3"/>
  <c r="AX170" i="3"/>
  <c r="AX171" i="3"/>
  <c r="AX172" i="3"/>
  <c r="AX173" i="3"/>
  <c r="AX174" i="3"/>
  <c r="AX175" i="3"/>
  <c r="AX176" i="3"/>
  <c r="AX177" i="3"/>
  <c r="AX178" i="3"/>
  <c r="AX179" i="3"/>
  <c r="AX180" i="3"/>
  <c r="AX181" i="3"/>
  <c r="AX182" i="3"/>
  <c r="AX183" i="3"/>
  <c r="AX184" i="3"/>
  <c r="AX185" i="3"/>
  <c r="AX186" i="3"/>
  <c r="AX187" i="3"/>
  <c r="AX188" i="3"/>
  <c r="AX189" i="3"/>
  <c r="AX190" i="3"/>
  <c r="AX191" i="3"/>
  <c r="AX192" i="3"/>
  <c r="AX193" i="3"/>
  <c r="AX194" i="3"/>
  <c r="AX195" i="3"/>
  <c r="AX196" i="3"/>
  <c r="AX197" i="3"/>
  <c r="AX198" i="3"/>
  <c r="AX199" i="3"/>
  <c r="AX200" i="3"/>
  <c r="AX201" i="3"/>
  <c r="AX202" i="3"/>
  <c r="AX203" i="3"/>
  <c r="AX204" i="3"/>
  <c r="AX205" i="3"/>
  <c r="AX206" i="3"/>
  <c r="AX207" i="3"/>
  <c r="AX208" i="3"/>
  <c r="AX209" i="3"/>
  <c r="AX210" i="3"/>
  <c r="AX211" i="3"/>
  <c r="AX212" i="3"/>
  <c r="AX213" i="3"/>
  <c r="AX214" i="3"/>
  <c r="AX215" i="3"/>
  <c r="AX216" i="3"/>
  <c r="AX217" i="3"/>
  <c r="AX218" i="3"/>
  <c r="AX219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W64" i="3"/>
  <c r="AW65" i="3"/>
  <c r="AW66" i="3"/>
  <c r="AW67" i="3"/>
  <c r="AW68" i="3"/>
  <c r="AW69" i="3"/>
  <c r="AW70" i="3"/>
  <c r="AW71" i="3"/>
  <c r="AW72" i="3"/>
  <c r="AW73" i="3"/>
  <c r="AW74" i="3"/>
  <c r="AW75" i="3"/>
  <c r="AW76" i="3"/>
  <c r="AW77" i="3"/>
  <c r="AW78" i="3"/>
  <c r="AW79" i="3"/>
  <c r="AW80" i="3"/>
  <c r="AW81" i="3"/>
  <c r="AW82" i="3"/>
  <c r="AW83" i="3"/>
  <c r="AW84" i="3"/>
  <c r="AW85" i="3"/>
  <c r="AW86" i="3"/>
  <c r="AW87" i="3"/>
  <c r="AW88" i="3"/>
  <c r="AW89" i="3"/>
  <c r="AW90" i="3"/>
  <c r="AW91" i="3"/>
  <c r="AW92" i="3"/>
  <c r="AW93" i="3"/>
  <c r="AW94" i="3"/>
  <c r="AW95" i="3"/>
  <c r="AW96" i="3"/>
  <c r="AW97" i="3"/>
  <c r="AW98" i="3"/>
  <c r="AW99" i="3"/>
  <c r="AW100" i="3"/>
  <c r="AW101" i="3"/>
  <c r="AW102" i="3"/>
  <c r="AW103" i="3"/>
  <c r="AW104" i="3"/>
  <c r="AW105" i="3"/>
  <c r="AW106" i="3"/>
  <c r="AW107" i="3"/>
  <c r="AW108" i="3"/>
  <c r="AW109" i="3"/>
  <c r="AW110" i="3"/>
  <c r="AW111" i="3"/>
  <c r="AW112" i="3"/>
  <c r="AW113" i="3"/>
  <c r="AW114" i="3"/>
  <c r="AW115" i="3"/>
  <c r="AW116" i="3"/>
  <c r="AW117" i="3"/>
  <c r="AW118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W145" i="3"/>
  <c r="AW146" i="3"/>
  <c r="AW147" i="3"/>
  <c r="AW148" i="3"/>
  <c r="AW149" i="3"/>
  <c r="AW150" i="3"/>
  <c r="AW151" i="3"/>
  <c r="AW152" i="3"/>
  <c r="AW153" i="3"/>
  <c r="AW154" i="3"/>
  <c r="AW155" i="3"/>
  <c r="AW156" i="3"/>
  <c r="AW157" i="3"/>
  <c r="AW158" i="3"/>
  <c r="AW159" i="3"/>
  <c r="AW160" i="3"/>
  <c r="AW161" i="3"/>
  <c r="AW162" i="3"/>
  <c r="AW163" i="3"/>
  <c r="AW164" i="3"/>
  <c r="AW165" i="3"/>
  <c r="AW166" i="3"/>
  <c r="AW167" i="3"/>
  <c r="AW168" i="3"/>
  <c r="AW169" i="3"/>
  <c r="AW170" i="3"/>
  <c r="AW171" i="3"/>
  <c r="AW172" i="3"/>
  <c r="AW173" i="3"/>
  <c r="AW174" i="3"/>
  <c r="AW175" i="3"/>
  <c r="AW176" i="3"/>
  <c r="AW177" i="3"/>
  <c r="AW178" i="3"/>
  <c r="AW179" i="3"/>
  <c r="AW180" i="3"/>
  <c r="AW181" i="3"/>
  <c r="AW182" i="3"/>
  <c r="AW183" i="3"/>
  <c r="AW184" i="3"/>
  <c r="AW185" i="3"/>
  <c r="AW186" i="3"/>
  <c r="AW187" i="3"/>
  <c r="AW188" i="3"/>
  <c r="AW189" i="3"/>
  <c r="AW190" i="3"/>
  <c r="AW191" i="3"/>
  <c r="AW192" i="3"/>
  <c r="AW193" i="3"/>
  <c r="AW194" i="3"/>
  <c r="AW195" i="3"/>
  <c r="AW196" i="3"/>
  <c r="AW197" i="3"/>
  <c r="AW198" i="3"/>
  <c r="AW199" i="3"/>
  <c r="AW200" i="3"/>
  <c r="AW201" i="3"/>
  <c r="AW202" i="3"/>
  <c r="AW203" i="3"/>
  <c r="AW204" i="3"/>
  <c r="AW205" i="3"/>
  <c r="AW206" i="3"/>
  <c r="AW207" i="3"/>
  <c r="AW208" i="3"/>
  <c r="AW209" i="3"/>
  <c r="AW210" i="3"/>
  <c r="AW211" i="3"/>
  <c r="AW212" i="3"/>
  <c r="AW213" i="3"/>
  <c r="AW214" i="3"/>
  <c r="AW215" i="3"/>
  <c r="AW216" i="3"/>
  <c r="AW217" i="3"/>
  <c r="AW218" i="3"/>
  <c r="AW219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62" i="3"/>
  <c r="AV63" i="3"/>
  <c r="AV64" i="3"/>
  <c r="AV65" i="3"/>
  <c r="AV66" i="3"/>
  <c r="AV67" i="3"/>
  <c r="AV68" i="3"/>
  <c r="AV69" i="3"/>
  <c r="AV70" i="3"/>
  <c r="AV71" i="3"/>
  <c r="AV72" i="3"/>
  <c r="AV73" i="3"/>
  <c r="AV74" i="3"/>
  <c r="AV75" i="3"/>
  <c r="AV76" i="3"/>
  <c r="AV77" i="3"/>
  <c r="AV78" i="3"/>
  <c r="AV79" i="3"/>
  <c r="AV80" i="3"/>
  <c r="AV81" i="3"/>
  <c r="AV82" i="3"/>
  <c r="AV83" i="3"/>
  <c r="AV84" i="3"/>
  <c r="AV85" i="3"/>
  <c r="AV86" i="3"/>
  <c r="AV87" i="3"/>
  <c r="AV88" i="3"/>
  <c r="AV89" i="3"/>
  <c r="AV90" i="3"/>
  <c r="AV91" i="3"/>
  <c r="AV92" i="3"/>
  <c r="AV93" i="3"/>
  <c r="AV94" i="3"/>
  <c r="AV95" i="3"/>
  <c r="AV96" i="3"/>
  <c r="AV97" i="3"/>
  <c r="AV98" i="3"/>
  <c r="AV99" i="3"/>
  <c r="AV100" i="3"/>
  <c r="AV101" i="3"/>
  <c r="AV102" i="3"/>
  <c r="AV103" i="3"/>
  <c r="AV104" i="3"/>
  <c r="AV105" i="3"/>
  <c r="AV106" i="3"/>
  <c r="AV107" i="3"/>
  <c r="AV108" i="3"/>
  <c r="AV109" i="3"/>
  <c r="AV110" i="3"/>
  <c r="AV111" i="3"/>
  <c r="AV112" i="3"/>
  <c r="AV113" i="3"/>
  <c r="AV114" i="3"/>
  <c r="AV115" i="3"/>
  <c r="AV116" i="3"/>
  <c r="AV117" i="3"/>
  <c r="AV118" i="3"/>
  <c r="AV119" i="3"/>
  <c r="AV120" i="3"/>
  <c r="AV121" i="3"/>
  <c r="AV122" i="3"/>
  <c r="AV123" i="3"/>
  <c r="AV124" i="3"/>
  <c r="AV125" i="3"/>
  <c r="AV126" i="3"/>
  <c r="AV127" i="3"/>
  <c r="AV128" i="3"/>
  <c r="AV129" i="3"/>
  <c r="AV130" i="3"/>
  <c r="AV131" i="3"/>
  <c r="AV132" i="3"/>
  <c r="AV133" i="3"/>
  <c r="AV134" i="3"/>
  <c r="AV135" i="3"/>
  <c r="AV136" i="3"/>
  <c r="AV137" i="3"/>
  <c r="AV138" i="3"/>
  <c r="AV139" i="3"/>
  <c r="AV140" i="3"/>
  <c r="AV141" i="3"/>
  <c r="AV142" i="3"/>
  <c r="AV143" i="3"/>
  <c r="AV144" i="3"/>
  <c r="AV145" i="3"/>
  <c r="AV146" i="3"/>
  <c r="AV147" i="3"/>
  <c r="AV148" i="3"/>
  <c r="AV149" i="3"/>
  <c r="AV150" i="3"/>
  <c r="AV151" i="3"/>
  <c r="AV152" i="3"/>
  <c r="AV153" i="3"/>
  <c r="AV154" i="3"/>
  <c r="AV155" i="3"/>
  <c r="AV156" i="3"/>
  <c r="AV157" i="3"/>
  <c r="AV158" i="3"/>
  <c r="AV159" i="3"/>
  <c r="AV160" i="3"/>
  <c r="AV161" i="3"/>
  <c r="AV162" i="3"/>
  <c r="AV163" i="3"/>
  <c r="AV164" i="3"/>
  <c r="AV165" i="3"/>
  <c r="AV166" i="3"/>
  <c r="AV167" i="3"/>
  <c r="AV168" i="3"/>
  <c r="AV169" i="3"/>
  <c r="AV170" i="3"/>
  <c r="AV171" i="3"/>
  <c r="AV172" i="3"/>
  <c r="AV173" i="3"/>
  <c r="AV174" i="3"/>
  <c r="AV175" i="3"/>
  <c r="AV176" i="3"/>
  <c r="AV177" i="3"/>
  <c r="AV178" i="3"/>
  <c r="AV179" i="3"/>
  <c r="AV180" i="3"/>
  <c r="AV181" i="3"/>
  <c r="AV182" i="3"/>
  <c r="AV183" i="3"/>
  <c r="AV184" i="3"/>
  <c r="AV185" i="3"/>
  <c r="AV186" i="3"/>
  <c r="AV187" i="3"/>
  <c r="AV188" i="3"/>
  <c r="AV189" i="3"/>
  <c r="AV190" i="3"/>
  <c r="AV191" i="3"/>
  <c r="AV192" i="3"/>
  <c r="AV193" i="3"/>
  <c r="AV194" i="3"/>
  <c r="AV195" i="3"/>
  <c r="AV196" i="3"/>
  <c r="AV197" i="3"/>
  <c r="AV198" i="3"/>
  <c r="AV199" i="3"/>
  <c r="AV200" i="3"/>
  <c r="AV201" i="3"/>
  <c r="AV202" i="3"/>
  <c r="AV203" i="3"/>
  <c r="AV204" i="3"/>
  <c r="AV205" i="3"/>
  <c r="AV206" i="3"/>
  <c r="AV207" i="3"/>
  <c r="AV208" i="3"/>
  <c r="AV209" i="3"/>
  <c r="AV210" i="3"/>
  <c r="AV211" i="3"/>
  <c r="AV212" i="3"/>
  <c r="AV213" i="3"/>
  <c r="AV214" i="3"/>
  <c r="AV215" i="3"/>
  <c r="AV216" i="3"/>
  <c r="AV217" i="3"/>
  <c r="AV218" i="3"/>
  <c r="AV219" i="3"/>
  <c r="AU11" i="3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U66" i="3"/>
  <c r="AU67" i="3"/>
  <c r="AU68" i="3"/>
  <c r="AU69" i="3"/>
  <c r="AU70" i="3"/>
  <c r="AU71" i="3"/>
  <c r="AU72" i="3"/>
  <c r="AU73" i="3"/>
  <c r="AU74" i="3"/>
  <c r="AU75" i="3"/>
  <c r="AU76" i="3"/>
  <c r="AU77" i="3"/>
  <c r="AU78" i="3"/>
  <c r="AU79" i="3"/>
  <c r="AU80" i="3"/>
  <c r="AU81" i="3"/>
  <c r="AU82" i="3"/>
  <c r="AU83" i="3"/>
  <c r="AU84" i="3"/>
  <c r="AU85" i="3"/>
  <c r="AU86" i="3"/>
  <c r="AU87" i="3"/>
  <c r="AU88" i="3"/>
  <c r="AU89" i="3"/>
  <c r="AU90" i="3"/>
  <c r="AU91" i="3"/>
  <c r="AU92" i="3"/>
  <c r="AU93" i="3"/>
  <c r="AU94" i="3"/>
  <c r="AU95" i="3"/>
  <c r="AU96" i="3"/>
  <c r="AU97" i="3"/>
  <c r="AU98" i="3"/>
  <c r="AU99" i="3"/>
  <c r="AU100" i="3"/>
  <c r="AU101" i="3"/>
  <c r="AU102" i="3"/>
  <c r="AU103" i="3"/>
  <c r="AU104" i="3"/>
  <c r="AU105" i="3"/>
  <c r="AU106" i="3"/>
  <c r="AU107" i="3"/>
  <c r="AU108" i="3"/>
  <c r="AU109" i="3"/>
  <c r="AU110" i="3"/>
  <c r="AU111" i="3"/>
  <c r="AU112" i="3"/>
  <c r="AU113" i="3"/>
  <c r="AU114" i="3"/>
  <c r="AU115" i="3"/>
  <c r="AU116" i="3"/>
  <c r="AU117" i="3"/>
  <c r="AU118" i="3"/>
  <c r="AU119" i="3"/>
  <c r="AU120" i="3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133" i="3"/>
  <c r="AU134" i="3"/>
  <c r="AU135" i="3"/>
  <c r="AU136" i="3"/>
  <c r="AU137" i="3"/>
  <c r="AU138" i="3"/>
  <c r="AU139" i="3"/>
  <c r="AU140" i="3"/>
  <c r="AU141" i="3"/>
  <c r="AU142" i="3"/>
  <c r="AU143" i="3"/>
  <c r="AU144" i="3"/>
  <c r="AU145" i="3"/>
  <c r="AU146" i="3"/>
  <c r="AU147" i="3"/>
  <c r="AU148" i="3"/>
  <c r="AU149" i="3"/>
  <c r="AU150" i="3"/>
  <c r="AU151" i="3"/>
  <c r="AU152" i="3"/>
  <c r="AU153" i="3"/>
  <c r="AU154" i="3"/>
  <c r="AU155" i="3"/>
  <c r="AU156" i="3"/>
  <c r="AU157" i="3"/>
  <c r="AU158" i="3"/>
  <c r="AU159" i="3"/>
  <c r="AU160" i="3"/>
  <c r="AU161" i="3"/>
  <c r="AU162" i="3"/>
  <c r="AU163" i="3"/>
  <c r="AU164" i="3"/>
  <c r="AU165" i="3"/>
  <c r="AU166" i="3"/>
  <c r="AU167" i="3"/>
  <c r="AU168" i="3"/>
  <c r="AU169" i="3"/>
  <c r="AU170" i="3"/>
  <c r="AU171" i="3"/>
  <c r="AU172" i="3"/>
  <c r="AU173" i="3"/>
  <c r="AU174" i="3"/>
  <c r="AU175" i="3"/>
  <c r="AU176" i="3"/>
  <c r="AU177" i="3"/>
  <c r="AU178" i="3"/>
  <c r="AU179" i="3"/>
  <c r="AU180" i="3"/>
  <c r="AU181" i="3"/>
  <c r="AU182" i="3"/>
  <c r="AU183" i="3"/>
  <c r="AU184" i="3"/>
  <c r="AU185" i="3"/>
  <c r="AU186" i="3"/>
  <c r="AU187" i="3"/>
  <c r="AU188" i="3"/>
  <c r="AU189" i="3"/>
  <c r="AU190" i="3"/>
  <c r="AU191" i="3"/>
  <c r="AU192" i="3"/>
  <c r="AU193" i="3"/>
  <c r="AU194" i="3"/>
  <c r="AU195" i="3"/>
  <c r="AU196" i="3"/>
  <c r="AU197" i="3"/>
  <c r="AU198" i="3"/>
  <c r="AU199" i="3"/>
  <c r="AU200" i="3"/>
  <c r="AU201" i="3"/>
  <c r="AU202" i="3"/>
  <c r="AU203" i="3"/>
  <c r="AU204" i="3"/>
  <c r="AU205" i="3"/>
  <c r="AU206" i="3"/>
  <c r="AU207" i="3"/>
  <c r="AU208" i="3"/>
  <c r="AU209" i="3"/>
  <c r="AU210" i="3"/>
  <c r="AU211" i="3"/>
  <c r="AU212" i="3"/>
  <c r="AU213" i="3"/>
  <c r="AU214" i="3"/>
  <c r="AU215" i="3"/>
  <c r="AU216" i="3"/>
  <c r="AU217" i="3"/>
  <c r="AU218" i="3"/>
  <c r="AU219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T64" i="3"/>
  <c r="AT65" i="3"/>
  <c r="AT66" i="3"/>
  <c r="AT67" i="3"/>
  <c r="AT68" i="3"/>
  <c r="AT69" i="3"/>
  <c r="AT70" i="3"/>
  <c r="AT71" i="3"/>
  <c r="AT72" i="3"/>
  <c r="AT73" i="3"/>
  <c r="AT74" i="3"/>
  <c r="AT75" i="3"/>
  <c r="AT76" i="3"/>
  <c r="AT77" i="3"/>
  <c r="AT78" i="3"/>
  <c r="AT79" i="3"/>
  <c r="AT80" i="3"/>
  <c r="AT81" i="3"/>
  <c r="AT82" i="3"/>
  <c r="AT83" i="3"/>
  <c r="AT84" i="3"/>
  <c r="AT85" i="3"/>
  <c r="AT86" i="3"/>
  <c r="AT87" i="3"/>
  <c r="AT88" i="3"/>
  <c r="AT89" i="3"/>
  <c r="AT90" i="3"/>
  <c r="AT91" i="3"/>
  <c r="AT92" i="3"/>
  <c r="AT93" i="3"/>
  <c r="AT94" i="3"/>
  <c r="AT95" i="3"/>
  <c r="AT96" i="3"/>
  <c r="AT97" i="3"/>
  <c r="AT98" i="3"/>
  <c r="AT99" i="3"/>
  <c r="AT100" i="3"/>
  <c r="AT101" i="3"/>
  <c r="AT102" i="3"/>
  <c r="AT103" i="3"/>
  <c r="AT104" i="3"/>
  <c r="AT105" i="3"/>
  <c r="AT106" i="3"/>
  <c r="AT107" i="3"/>
  <c r="AT108" i="3"/>
  <c r="AT109" i="3"/>
  <c r="AT110" i="3"/>
  <c r="AT111" i="3"/>
  <c r="AT112" i="3"/>
  <c r="AT113" i="3"/>
  <c r="AT114" i="3"/>
  <c r="AT115" i="3"/>
  <c r="AT116" i="3"/>
  <c r="AT117" i="3"/>
  <c r="AT118" i="3"/>
  <c r="AT119" i="3"/>
  <c r="AT120" i="3"/>
  <c r="AT121" i="3"/>
  <c r="AT122" i="3"/>
  <c r="AT123" i="3"/>
  <c r="AT124" i="3"/>
  <c r="AT125" i="3"/>
  <c r="AT126" i="3"/>
  <c r="AT127" i="3"/>
  <c r="AT128" i="3"/>
  <c r="AT129" i="3"/>
  <c r="AT130" i="3"/>
  <c r="AT131" i="3"/>
  <c r="AT132" i="3"/>
  <c r="AT133" i="3"/>
  <c r="AT134" i="3"/>
  <c r="AT135" i="3"/>
  <c r="AT136" i="3"/>
  <c r="AT137" i="3"/>
  <c r="AT138" i="3"/>
  <c r="AT139" i="3"/>
  <c r="AT140" i="3"/>
  <c r="AT141" i="3"/>
  <c r="AT142" i="3"/>
  <c r="AT143" i="3"/>
  <c r="AT144" i="3"/>
  <c r="AT145" i="3"/>
  <c r="AT146" i="3"/>
  <c r="AT147" i="3"/>
  <c r="AT148" i="3"/>
  <c r="AT149" i="3"/>
  <c r="AT150" i="3"/>
  <c r="AT151" i="3"/>
  <c r="AT152" i="3"/>
  <c r="AT153" i="3"/>
  <c r="AT154" i="3"/>
  <c r="AT155" i="3"/>
  <c r="AT156" i="3"/>
  <c r="AT157" i="3"/>
  <c r="AT158" i="3"/>
  <c r="AT159" i="3"/>
  <c r="AT160" i="3"/>
  <c r="AT161" i="3"/>
  <c r="AT162" i="3"/>
  <c r="AT163" i="3"/>
  <c r="AT164" i="3"/>
  <c r="AT165" i="3"/>
  <c r="AT166" i="3"/>
  <c r="AT167" i="3"/>
  <c r="AT168" i="3"/>
  <c r="AT169" i="3"/>
  <c r="AT170" i="3"/>
  <c r="AT171" i="3"/>
  <c r="AT172" i="3"/>
  <c r="AT173" i="3"/>
  <c r="AT174" i="3"/>
  <c r="AT175" i="3"/>
  <c r="AT176" i="3"/>
  <c r="AT177" i="3"/>
  <c r="AT178" i="3"/>
  <c r="AT179" i="3"/>
  <c r="AT180" i="3"/>
  <c r="AT181" i="3"/>
  <c r="AT182" i="3"/>
  <c r="AT183" i="3"/>
  <c r="AT184" i="3"/>
  <c r="AT185" i="3"/>
  <c r="AT186" i="3"/>
  <c r="AT187" i="3"/>
  <c r="AT188" i="3"/>
  <c r="AT189" i="3"/>
  <c r="AT190" i="3"/>
  <c r="AT191" i="3"/>
  <c r="AT192" i="3"/>
  <c r="AT193" i="3"/>
  <c r="AT194" i="3"/>
  <c r="AT195" i="3"/>
  <c r="AT196" i="3"/>
  <c r="AT197" i="3"/>
  <c r="AT198" i="3"/>
  <c r="AT199" i="3"/>
  <c r="AT200" i="3"/>
  <c r="AT201" i="3"/>
  <c r="AT202" i="3"/>
  <c r="AT203" i="3"/>
  <c r="AT204" i="3"/>
  <c r="AT205" i="3"/>
  <c r="AT206" i="3"/>
  <c r="AT207" i="3"/>
  <c r="AT208" i="3"/>
  <c r="AT209" i="3"/>
  <c r="AT210" i="3"/>
  <c r="AT211" i="3"/>
  <c r="AT212" i="3"/>
  <c r="AT213" i="3"/>
  <c r="AT214" i="3"/>
  <c r="AT215" i="3"/>
  <c r="AT216" i="3"/>
  <c r="AT217" i="3"/>
  <c r="AT218" i="3"/>
  <c r="AT219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S101" i="3"/>
  <c r="AS102" i="3"/>
  <c r="AS103" i="3"/>
  <c r="AS104" i="3"/>
  <c r="AS105" i="3"/>
  <c r="AS106" i="3"/>
  <c r="AS107" i="3"/>
  <c r="AS108" i="3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136" i="3"/>
  <c r="AS137" i="3"/>
  <c r="AS138" i="3"/>
  <c r="AS139" i="3"/>
  <c r="AS140" i="3"/>
  <c r="AS141" i="3"/>
  <c r="AS142" i="3"/>
  <c r="AS143" i="3"/>
  <c r="AS144" i="3"/>
  <c r="AS145" i="3"/>
  <c r="AS146" i="3"/>
  <c r="AS147" i="3"/>
  <c r="AS148" i="3"/>
  <c r="AS149" i="3"/>
  <c r="AS150" i="3"/>
  <c r="AS151" i="3"/>
  <c r="AS152" i="3"/>
  <c r="AS153" i="3"/>
  <c r="AS154" i="3"/>
  <c r="AS155" i="3"/>
  <c r="AS156" i="3"/>
  <c r="AS157" i="3"/>
  <c r="AS158" i="3"/>
  <c r="AS159" i="3"/>
  <c r="AS160" i="3"/>
  <c r="AS161" i="3"/>
  <c r="AS162" i="3"/>
  <c r="AS163" i="3"/>
  <c r="AS164" i="3"/>
  <c r="AS165" i="3"/>
  <c r="AS166" i="3"/>
  <c r="AS167" i="3"/>
  <c r="AS168" i="3"/>
  <c r="AS169" i="3"/>
  <c r="AS170" i="3"/>
  <c r="AS171" i="3"/>
  <c r="AS172" i="3"/>
  <c r="AS173" i="3"/>
  <c r="AS174" i="3"/>
  <c r="AS175" i="3"/>
  <c r="AS176" i="3"/>
  <c r="AS177" i="3"/>
  <c r="AS178" i="3"/>
  <c r="AS179" i="3"/>
  <c r="AS180" i="3"/>
  <c r="AS181" i="3"/>
  <c r="AS182" i="3"/>
  <c r="AS183" i="3"/>
  <c r="AS184" i="3"/>
  <c r="AS185" i="3"/>
  <c r="AS186" i="3"/>
  <c r="AS187" i="3"/>
  <c r="AS188" i="3"/>
  <c r="AS189" i="3"/>
  <c r="AS190" i="3"/>
  <c r="AS191" i="3"/>
  <c r="AS192" i="3"/>
  <c r="AS193" i="3"/>
  <c r="AS194" i="3"/>
  <c r="AS195" i="3"/>
  <c r="AS196" i="3"/>
  <c r="AS197" i="3"/>
  <c r="AS198" i="3"/>
  <c r="AS199" i="3"/>
  <c r="AS200" i="3"/>
  <c r="AS201" i="3"/>
  <c r="AS202" i="3"/>
  <c r="AS203" i="3"/>
  <c r="AS204" i="3"/>
  <c r="AS205" i="3"/>
  <c r="AS206" i="3"/>
  <c r="AS207" i="3"/>
  <c r="AS208" i="3"/>
  <c r="AS209" i="3"/>
  <c r="AS210" i="3"/>
  <c r="AS211" i="3"/>
  <c r="AS212" i="3"/>
  <c r="AS213" i="3"/>
  <c r="AS214" i="3"/>
  <c r="AS215" i="3"/>
  <c r="AS216" i="3"/>
  <c r="AS217" i="3"/>
  <c r="AS218" i="3"/>
  <c r="AS219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55" i="3"/>
  <c r="AR56" i="3"/>
  <c r="AR57" i="3"/>
  <c r="AR58" i="3"/>
  <c r="AR59" i="3"/>
  <c r="AR60" i="3"/>
  <c r="AR61" i="3"/>
  <c r="AR62" i="3"/>
  <c r="AR63" i="3"/>
  <c r="AR64" i="3"/>
  <c r="AR65" i="3"/>
  <c r="AR66" i="3"/>
  <c r="AR67" i="3"/>
  <c r="AR68" i="3"/>
  <c r="AR69" i="3"/>
  <c r="AR70" i="3"/>
  <c r="AR71" i="3"/>
  <c r="AR72" i="3"/>
  <c r="AR73" i="3"/>
  <c r="AR74" i="3"/>
  <c r="AR75" i="3"/>
  <c r="AR76" i="3"/>
  <c r="AR77" i="3"/>
  <c r="AR78" i="3"/>
  <c r="AR79" i="3"/>
  <c r="AR80" i="3"/>
  <c r="AR81" i="3"/>
  <c r="AR82" i="3"/>
  <c r="AR83" i="3"/>
  <c r="AR84" i="3"/>
  <c r="AR85" i="3"/>
  <c r="AR86" i="3"/>
  <c r="AR87" i="3"/>
  <c r="AR88" i="3"/>
  <c r="AR89" i="3"/>
  <c r="AR90" i="3"/>
  <c r="AR91" i="3"/>
  <c r="AR92" i="3"/>
  <c r="AR93" i="3"/>
  <c r="AR94" i="3"/>
  <c r="AR95" i="3"/>
  <c r="AR96" i="3"/>
  <c r="AR97" i="3"/>
  <c r="AR98" i="3"/>
  <c r="AR99" i="3"/>
  <c r="AR100" i="3"/>
  <c r="AR101" i="3"/>
  <c r="AR102" i="3"/>
  <c r="AR103" i="3"/>
  <c r="AR104" i="3"/>
  <c r="AR105" i="3"/>
  <c r="AR106" i="3"/>
  <c r="AR107" i="3"/>
  <c r="AR108" i="3"/>
  <c r="AR109" i="3"/>
  <c r="AR110" i="3"/>
  <c r="AR111" i="3"/>
  <c r="AR112" i="3"/>
  <c r="AR113" i="3"/>
  <c r="AR114" i="3"/>
  <c r="AR115" i="3"/>
  <c r="AR116" i="3"/>
  <c r="AR117" i="3"/>
  <c r="AR118" i="3"/>
  <c r="AR119" i="3"/>
  <c r="AR120" i="3"/>
  <c r="AR121" i="3"/>
  <c r="AR122" i="3"/>
  <c r="AR123" i="3"/>
  <c r="AR124" i="3"/>
  <c r="AR125" i="3"/>
  <c r="AR126" i="3"/>
  <c r="AR127" i="3"/>
  <c r="AR128" i="3"/>
  <c r="AR129" i="3"/>
  <c r="AR130" i="3"/>
  <c r="AR131" i="3"/>
  <c r="AR132" i="3"/>
  <c r="AR133" i="3"/>
  <c r="AR134" i="3"/>
  <c r="AR135" i="3"/>
  <c r="AR136" i="3"/>
  <c r="AR137" i="3"/>
  <c r="AR138" i="3"/>
  <c r="AR139" i="3"/>
  <c r="AR140" i="3"/>
  <c r="AR141" i="3"/>
  <c r="AR142" i="3"/>
  <c r="AR143" i="3"/>
  <c r="AR144" i="3"/>
  <c r="AR145" i="3"/>
  <c r="AR146" i="3"/>
  <c r="AR147" i="3"/>
  <c r="AR148" i="3"/>
  <c r="AR149" i="3"/>
  <c r="AR150" i="3"/>
  <c r="AR151" i="3"/>
  <c r="AR152" i="3"/>
  <c r="AR153" i="3"/>
  <c r="AR154" i="3"/>
  <c r="AR155" i="3"/>
  <c r="AR156" i="3"/>
  <c r="AR157" i="3"/>
  <c r="AR158" i="3"/>
  <c r="AR159" i="3"/>
  <c r="AR160" i="3"/>
  <c r="AR161" i="3"/>
  <c r="AR162" i="3"/>
  <c r="AR163" i="3"/>
  <c r="AR164" i="3"/>
  <c r="AR165" i="3"/>
  <c r="AR166" i="3"/>
  <c r="AR167" i="3"/>
  <c r="AR168" i="3"/>
  <c r="AR169" i="3"/>
  <c r="AR170" i="3"/>
  <c r="AR171" i="3"/>
  <c r="AR172" i="3"/>
  <c r="AR173" i="3"/>
  <c r="AR174" i="3"/>
  <c r="AR175" i="3"/>
  <c r="AR176" i="3"/>
  <c r="AR177" i="3"/>
  <c r="AR178" i="3"/>
  <c r="AR179" i="3"/>
  <c r="AR180" i="3"/>
  <c r="AR181" i="3"/>
  <c r="AR182" i="3"/>
  <c r="AR183" i="3"/>
  <c r="AR184" i="3"/>
  <c r="AR185" i="3"/>
  <c r="AR186" i="3"/>
  <c r="AR187" i="3"/>
  <c r="AR188" i="3"/>
  <c r="AR189" i="3"/>
  <c r="AR190" i="3"/>
  <c r="AR191" i="3"/>
  <c r="AR192" i="3"/>
  <c r="AR193" i="3"/>
  <c r="AR194" i="3"/>
  <c r="AR195" i="3"/>
  <c r="AR196" i="3"/>
  <c r="AR197" i="3"/>
  <c r="AR198" i="3"/>
  <c r="AR199" i="3"/>
  <c r="AR200" i="3"/>
  <c r="AR201" i="3"/>
  <c r="AR202" i="3"/>
  <c r="AR203" i="3"/>
  <c r="AR204" i="3"/>
  <c r="AR205" i="3"/>
  <c r="AR206" i="3"/>
  <c r="AR207" i="3"/>
  <c r="AR208" i="3"/>
  <c r="AR209" i="3"/>
  <c r="AR210" i="3"/>
  <c r="AR211" i="3"/>
  <c r="AR212" i="3"/>
  <c r="AR213" i="3"/>
  <c r="AR214" i="3"/>
  <c r="AR215" i="3"/>
  <c r="AR216" i="3"/>
  <c r="AR217" i="3"/>
  <c r="AR218" i="3"/>
  <c r="AR219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AQ101" i="3"/>
  <c r="AQ102" i="3"/>
  <c r="AQ103" i="3"/>
  <c r="AQ104" i="3"/>
  <c r="AQ105" i="3"/>
  <c r="AQ106" i="3"/>
  <c r="AQ107" i="3"/>
  <c r="AQ108" i="3"/>
  <c r="AQ109" i="3"/>
  <c r="AQ110" i="3"/>
  <c r="AQ111" i="3"/>
  <c r="AQ112" i="3"/>
  <c r="AQ113" i="3"/>
  <c r="AQ114" i="3"/>
  <c r="AQ115" i="3"/>
  <c r="AQ116" i="3"/>
  <c r="AQ117" i="3"/>
  <c r="AQ118" i="3"/>
  <c r="AQ119" i="3"/>
  <c r="AQ120" i="3"/>
  <c r="AQ121" i="3"/>
  <c r="AQ122" i="3"/>
  <c r="AQ123" i="3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Q139" i="3"/>
  <c r="AQ140" i="3"/>
  <c r="AQ141" i="3"/>
  <c r="AQ142" i="3"/>
  <c r="AQ143" i="3"/>
  <c r="AQ144" i="3"/>
  <c r="AQ145" i="3"/>
  <c r="AQ146" i="3"/>
  <c r="AQ147" i="3"/>
  <c r="AQ148" i="3"/>
  <c r="AQ149" i="3"/>
  <c r="AQ150" i="3"/>
  <c r="AQ151" i="3"/>
  <c r="AQ152" i="3"/>
  <c r="AQ153" i="3"/>
  <c r="AQ154" i="3"/>
  <c r="AQ155" i="3"/>
  <c r="AQ156" i="3"/>
  <c r="AQ157" i="3"/>
  <c r="AQ158" i="3"/>
  <c r="AQ159" i="3"/>
  <c r="AQ160" i="3"/>
  <c r="AQ161" i="3"/>
  <c r="AQ162" i="3"/>
  <c r="AQ163" i="3"/>
  <c r="AQ164" i="3"/>
  <c r="AQ165" i="3"/>
  <c r="AQ166" i="3"/>
  <c r="AQ167" i="3"/>
  <c r="AQ168" i="3"/>
  <c r="AQ169" i="3"/>
  <c r="AQ170" i="3"/>
  <c r="AQ171" i="3"/>
  <c r="AQ172" i="3"/>
  <c r="AQ173" i="3"/>
  <c r="AQ174" i="3"/>
  <c r="AQ175" i="3"/>
  <c r="AQ176" i="3"/>
  <c r="AQ177" i="3"/>
  <c r="AQ178" i="3"/>
  <c r="AQ179" i="3"/>
  <c r="AQ180" i="3"/>
  <c r="AQ181" i="3"/>
  <c r="AQ182" i="3"/>
  <c r="AQ183" i="3"/>
  <c r="AQ184" i="3"/>
  <c r="AQ185" i="3"/>
  <c r="AQ186" i="3"/>
  <c r="AQ187" i="3"/>
  <c r="AQ188" i="3"/>
  <c r="AQ189" i="3"/>
  <c r="AQ190" i="3"/>
  <c r="AQ191" i="3"/>
  <c r="AQ192" i="3"/>
  <c r="AQ193" i="3"/>
  <c r="AQ194" i="3"/>
  <c r="AQ195" i="3"/>
  <c r="AQ196" i="3"/>
  <c r="AQ197" i="3"/>
  <c r="AQ198" i="3"/>
  <c r="AQ199" i="3"/>
  <c r="AQ200" i="3"/>
  <c r="AQ201" i="3"/>
  <c r="AQ202" i="3"/>
  <c r="AQ203" i="3"/>
  <c r="AQ204" i="3"/>
  <c r="AQ205" i="3"/>
  <c r="AQ206" i="3"/>
  <c r="AQ207" i="3"/>
  <c r="AQ208" i="3"/>
  <c r="AQ209" i="3"/>
  <c r="AQ210" i="3"/>
  <c r="AQ211" i="3"/>
  <c r="AQ212" i="3"/>
  <c r="AQ213" i="3"/>
  <c r="AQ214" i="3"/>
  <c r="AQ215" i="3"/>
  <c r="AQ216" i="3"/>
  <c r="AQ217" i="3"/>
  <c r="AQ218" i="3"/>
  <c r="AQ219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AP141" i="3"/>
  <c r="AP142" i="3"/>
  <c r="AP143" i="3"/>
  <c r="AP144" i="3"/>
  <c r="AP145" i="3"/>
  <c r="AP146" i="3"/>
  <c r="AP147" i="3"/>
  <c r="AP148" i="3"/>
  <c r="AP149" i="3"/>
  <c r="AP150" i="3"/>
  <c r="AP151" i="3"/>
  <c r="AP152" i="3"/>
  <c r="AP153" i="3"/>
  <c r="AP154" i="3"/>
  <c r="AP155" i="3"/>
  <c r="AP156" i="3"/>
  <c r="AP157" i="3"/>
  <c r="AP158" i="3"/>
  <c r="AP159" i="3"/>
  <c r="AP160" i="3"/>
  <c r="AP161" i="3"/>
  <c r="AP162" i="3"/>
  <c r="AP163" i="3"/>
  <c r="AP164" i="3"/>
  <c r="AP165" i="3"/>
  <c r="AP166" i="3"/>
  <c r="AP167" i="3"/>
  <c r="AP168" i="3"/>
  <c r="AP169" i="3"/>
  <c r="AP170" i="3"/>
  <c r="AP171" i="3"/>
  <c r="AP172" i="3"/>
  <c r="AP173" i="3"/>
  <c r="AP174" i="3"/>
  <c r="AP175" i="3"/>
  <c r="AP176" i="3"/>
  <c r="AP177" i="3"/>
  <c r="AP178" i="3"/>
  <c r="AP179" i="3"/>
  <c r="AP180" i="3"/>
  <c r="AP181" i="3"/>
  <c r="AP182" i="3"/>
  <c r="AP183" i="3"/>
  <c r="AP184" i="3"/>
  <c r="AP185" i="3"/>
  <c r="AP186" i="3"/>
  <c r="AP187" i="3"/>
  <c r="AP188" i="3"/>
  <c r="AP189" i="3"/>
  <c r="AP190" i="3"/>
  <c r="AP191" i="3"/>
  <c r="AP192" i="3"/>
  <c r="AP193" i="3"/>
  <c r="AP194" i="3"/>
  <c r="AP195" i="3"/>
  <c r="AP196" i="3"/>
  <c r="AP197" i="3"/>
  <c r="AP198" i="3"/>
  <c r="AP199" i="3"/>
  <c r="AP200" i="3"/>
  <c r="AP201" i="3"/>
  <c r="AP202" i="3"/>
  <c r="AP203" i="3"/>
  <c r="AP204" i="3"/>
  <c r="AP205" i="3"/>
  <c r="AP206" i="3"/>
  <c r="AP207" i="3"/>
  <c r="AP208" i="3"/>
  <c r="AP209" i="3"/>
  <c r="AP210" i="3"/>
  <c r="AP211" i="3"/>
  <c r="AP212" i="3"/>
  <c r="AP213" i="3"/>
  <c r="AP214" i="3"/>
  <c r="AP215" i="3"/>
  <c r="AP216" i="3"/>
  <c r="AP217" i="3"/>
  <c r="AP218" i="3"/>
  <c r="AP219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O100" i="3"/>
  <c r="AO101" i="3"/>
  <c r="AO102" i="3"/>
  <c r="AO103" i="3"/>
  <c r="AO104" i="3"/>
  <c r="AO105" i="3"/>
  <c r="AO106" i="3"/>
  <c r="AO107" i="3"/>
  <c r="AO108" i="3"/>
  <c r="AO109" i="3"/>
  <c r="AO110" i="3"/>
  <c r="AO111" i="3"/>
  <c r="AO112" i="3"/>
  <c r="AO113" i="3"/>
  <c r="AO114" i="3"/>
  <c r="AO115" i="3"/>
  <c r="AO116" i="3"/>
  <c r="AO117" i="3"/>
  <c r="AO118" i="3"/>
  <c r="AO119" i="3"/>
  <c r="AO120" i="3"/>
  <c r="AO121" i="3"/>
  <c r="AO122" i="3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O137" i="3"/>
  <c r="AO138" i="3"/>
  <c r="AO139" i="3"/>
  <c r="AO140" i="3"/>
  <c r="AO141" i="3"/>
  <c r="AO142" i="3"/>
  <c r="AO143" i="3"/>
  <c r="AO144" i="3"/>
  <c r="AO145" i="3"/>
  <c r="AO146" i="3"/>
  <c r="AO147" i="3"/>
  <c r="AO148" i="3"/>
  <c r="AO149" i="3"/>
  <c r="AO150" i="3"/>
  <c r="AO151" i="3"/>
  <c r="AO152" i="3"/>
  <c r="AO153" i="3"/>
  <c r="AO154" i="3"/>
  <c r="AO155" i="3"/>
  <c r="AO156" i="3"/>
  <c r="AO157" i="3"/>
  <c r="AO158" i="3"/>
  <c r="AO159" i="3"/>
  <c r="AO160" i="3"/>
  <c r="AO161" i="3"/>
  <c r="AO162" i="3"/>
  <c r="AO163" i="3"/>
  <c r="AO164" i="3"/>
  <c r="AO165" i="3"/>
  <c r="AO166" i="3"/>
  <c r="AO167" i="3"/>
  <c r="AO168" i="3"/>
  <c r="AO169" i="3"/>
  <c r="AO170" i="3"/>
  <c r="AO171" i="3"/>
  <c r="AO172" i="3"/>
  <c r="AO173" i="3"/>
  <c r="AO174" i="3"/>
  <c r="AO175" i="3"/>
  <c r="AO176" i="3"/>
  <c r="AO177" i="3"/>
  <c r="AO178" i="3"/>
  <c r="AO179" i="3"/>
  <c r="AO180" i="3"/>
  <c r="AO181" i="3"/>
  <c r="AO182" i="3"/>
  <c r="AO183" i="3"/>
  <c r="AO184" i="3"/>
  <c r="AO185" i="3"/>
  <c r="AO186" i="3"/>
  <c r="AO187" i="3"/>
  <c r="AO188" i="3"/>
  <c r="AO189" i="3"/>
  <c r="AO190" i="3"/>
  <c r="AO191" i="3"/>
  <c r="AO192" i="3"/>
  <c r="AO193" i="3"/>
  <c r="AO194" i="3"/>
  <c r="AO195" i="3"/>
  <c r="AO196" i="3"/>
  <c r="AO197" i="3"/>
  <c r="AO198" i="3"/>
  <c r="AO199" i="3"/>
  <c r="AO200" i="3"/>
  <c r="AO201" i="3"/>
  <c r="AO202" i="3"/>
  <c r="AO203" i="3"/>
  <c r="AO204" i="3"/>
  <c r="AO205" i="3"/>
  <c r="AO206" i="3"/>
  <c r="AO207" i="3"/>
  <c r="AO208" i="3"/>
  <c r="AO209" i="3"/>
  <c r="AO210" i="3"/>
  <c r="AO211" i="3"/>
  <c r="AO212" i="3"/>
  <c r="AO213" i="3"/>
  <c r="AO214" i="3"/>
  <c r="AO215" i="3"/>
  <c r="AO216" i="3"/>
  <c r="AO217" i="3"/>
  <c r="AO218" i="3"/>
  <c r="AO219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41" i="3"/>
  <c r="AN142" i="3"/>
  <c r="AN143" i="3"/>
  <c r="AN144" i="3"/>
  <c r="AN145" i="3"/>
  <c r="AN146" i="3"/>
  <c r="AN147" i="3"/>
  <c r="AN148" i="3"/>
  <c r="AN149" i="3"/>
  <c r="AN150" i="3"/>
  <c r="AN151" i="3"/>
  <c r="AN152" i="3"/>
  <c r="AN153" i="3"/>
  <c r="AN154" i="3"/>
  <c r="AN155" i="3"/>
  <c r="AN156" i="3"/>
  <c r="AN157" i="3"/>
  <c r="AN158" i="3"/>
  <c r="AN159" i="3"/>
  <c r="AN160" i="3"/>
  <c r="AN161" i="3"/>
  <c r="AN162" i="3"/>
  <c r="AN163" i="3"/>
  <c r="AN164" i="3"/>
  <c r="AN165" i="3"/>
  <c r="AN166" i="3"/>
  <c r="AN167" i="3"/>
  <c r="AN168" i="3"/>
  <c r="AN169" i="3"/>
  <c r="AN170" i="3"/>
  <c r="AN171" i="3"/>
  <c r="AN172" i="3"/>
  <c r="AN173" i="3"/>
  <c r="AN174" i="3"/>
  <c r="AN175" i="3"/>
  <c r="AN176" i="3"/>
  <c r="AN177" i="3"/>
  <c r="AN178" i="3"/>
  <c r="AN179" i="3"/>
  <c r="AN180" i="3"/>
  <c r="AN181" i="3"/>
  <c r="AN182" i="3"/>
  <c r="AN183" i="3"/>
  <c r="AN184" i="3"/>
  <c r="AN185" i="3"/>
  <c r="AN186" i="3"/>
  <c r="AN187" i="3"/>
  <c r="AN188" i="3"/>
  <c r="AN189" i="3"/>
  <c r="AN190" i="3"/>
  <c r="AN191" i="3"/>
  <c r="AN192" i="3"/>
  <c r="AN193" i="3"/>
  <c r="AN194" i="3"/>
  <c r="AN195" i="3"/>
  <c r="AN196" i="3"/>
  <c r="AN197" i="3"/>
  <c r="AN198" i="3"/>
  <c r="AN199" i="3"/>
  <c r="AN200" i="3"/>
  <c r="AN201" i="3"/>
  <c r="AN202" i="3"/>
  <c r="AN203" i="3"/>
  <c r="AN204" i="3"/>
  <c r="AN205" i="3"/>
  <c r="AN206" i="3"/>
  <c r="AN207" i="3"/>
  <c r="AN208" i="3"/>
  <c r="AN209" i="3"/>
  <c r="AN210" i="3"/>
  <c r="AN211" i="3"/>
  <c r="AN212" i="3"/>
  <c r="AN213" i="3"/>
  <c r="AN214" i="3"/>
  <c r="AN215" i="3"/>
  <c r="AN216" i="3"/>
  <c r="AN217" i="3"/>
  <c r="AN218" i="3"/>
  <c r="AN219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3" i="3"/>
  <c r="AM214" i="3"/>
  <c r="AM215" i="3"/>
  <c r="AM216" i="3"/>
  <c r="AM217" i="3"/>
  <c r="AM218" i="3"/>
  <c r="AM219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100" i="3"/>
  <c r="AL101" i="3"/>
  <c r="AL102" i="3"/>
  <c r="AL103" i="3"/>
  <c r="AL104" i="3"/>
  <c r="AL105" i="3"/>
  <c r="AL106" i="3"/>
  <c r="AL107" i="3"/>
  <c r="AL108" i="3"/>
  <c r="AL109" i="3"/>
  <c r="AL110" i="3"/>
  <c r="AL111" i="3"/>
  <c r="AL112" i="3"/>
  <c r="AL113" i="3"/>
  <c r="AL114" i="3"/>
  <c r="AL115" i="3"/>
  <c r="AL116" i="3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L130" i="3"/>
  <c r="AL131" i="3"/>
  <c r="AL132" i="3"/>
  <c r="AL133" i="3"/>
  <c r="AL134" i="3"/>
  <c r="AL135" i="3"/>
  <c r="AL136" i="3"/>
  <c r="AL137" i="3"/>
  <c r="AL138" i="3"/>
  <c r="AL139" i="3"/>
  <c r="AL140" i="3"/>
  <c r="AL141" i="3"/>
  <c r="AL142" i="3"/>
  <c r="AL143" i="3"/>
  <c r="AL144" i="3"/>
  <c r="AL145" i="3"/>
  <c r="AL146" i="3"/>
  <c r="AL147" i="3"/>
  <c r="AL148" i="3"/>
  <c r="AL149" i="3"/>
  <c r="AL150" i="3"/>
  <c r="AL151" i="3"/>
  <c r="AL152" i="3"/>
  <c r="AL153" i="3"/>
  <c r="AL154" i="3"/>
  <c r="AL155" i="3"/>
  <c r="AL156" i="3"/>
  <c r="AL157" i="3"/>
  <c r="AL158" i="3"/>
  <c r="AL159" i="3"/>
  <c r="AL160" i="3"/>
  <c r="AL161" i="3"/>
  <c r="AL162" i="3"/>
  <c r="AL163" i="3"/>
  <c r="AL164" i="3"/>
  <c r="AL165" i="3"/>
  <c r="AL166" i="3"/>
  <c r="AL167" i="3"/>
  <c r="AL168" i="3"/>
  <c r="AL169" i="3"/>
  <c r="AL170" i="3"/>
  <c r="AL171" i="3"/>
  <c r="AL172" i="3"/>
  <c r="AL173" i="3"/>
  <c r="AL174" i="3"/>
  <c r="AL175" i="3"/>
  <c r="AL176" i="3"/>
  <c r="AL177" i="3"/>
  <c r="AL178" i="3"/>
  <c r="AL179" i="3"/>
  <c r="AL180" i="3"/>
  <c r="AL181" i="3"/>
  <c r="AL182" i="3"/>
  <c r="AL183" i="3"/>
  <c r="AL184" i="3"/>
  <c r="AL185" i="3"/>
  <c r="AL186" i="3"/>
  <c r="AL187" i="3"/>
  <c r="AL188" i="3"/>
  <c r="AL189" i="3"/>
  <c r="AL190" i="3"/>
  <c r="AL191" i="3"/>
  <c r="AL192" i="3"/>
  <c r="AL193" i="3"/>
  <c r="AL194" i="3"/>
  <c r="AL195" i="3"/>
  <c r="AL196" i="3"/>
  <c r="AL197" i="3"/>
  <c r="AL198" i="3"/>
  <c r="AL199" i="3"/>
  <c r="AL200" i="3"/>
  <c r="AL201" i="3"/>
  <c r="AL202" i="3"/>
  <c r="AL203" i="3"/>
  <c r="AL204" i="3"/>
  <c r="AL205" i="3"/>
  <c r="AL206" i="3"/>
  <c r="AL207" i="3"/>
  <c r="AL208" i="3"/>
  <c r="AL209" i="3"/>
  <c r="AL210" i="3"/>
  <c r="AL211" i="3"/>
  <c r="AL212" i="3"/>
  <c r="AL213" i="3"/>
  <c r="AL214" i="3"/>
  <c r="AL215" i="3"/>
  <c r="AL216" i="3"/>
  <c r="AL217" i="3"/>
  <c r="AL218" i="3"/>
  <c r="AL219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142" i="3"/>
  <c r="AK143" i="3"/>
  <c r="AK144" i="3"/>
  <c r="AK145" i="3"/>
  <c r="AK146" i="3"/>
  <c r="AK147" i="3"/>
  <c r="AK148" i="3"/>
  <c r="AK149" i="3"/>
  <c r="AK150" i="3"/>
  <c r="AK151" i="3"/>
  <c r="AK152" i="3"/>
  <c r="AK153" i="3"/>
  <c r="AK154" i="3"/>
  <c r="AK155" i="3"/>
  <c r="AK156" i="3"/>
  <c r="AK157" i="3"/>
  <c r="AK158" i="3"/>
  <c r="AK159" i="3"/>
  <c r="AK160" i="3"/>
  <c r="AK161" i="3"/>
  <c r="AK162" i="3"/>
  <c r="AK163" i="3"/>
  <c r="AK164" i="3"/>
  <c r="AK165" i="3"/>
  <c r="AK166" i="3"/>
  <c r="AK167" i="3"/>
  <c r="AK168" i="3"/>
  <c r="AK169" i="3"/>
  <c r="AK170" i="3"/>
  <c r="AK171" i="3"/>
  <c r="AK172" i="3"/>
  <c r="AK173" i="3"/>
  <c r="AK174" i="3"/>
  <c r="AK175" i="3"/>
  <c r="AK176" i="3"/>
  <c r="AK177" i="3"/>
  <c r="AK178" i="3"/>
  <c r="AK179" i="3"/>
  <c r="AK180" i="3"/>
  <c r="AK181" i="3"/>
  <c r="AK182" i="3"/>
  <c r="AK183" i="3"/>
  <c r="AK184" i="3"/>
  <c r="AK185" i="3"/>
  <c r="AK186" i="3"/>
  <c r="AK187" i="3"/>
  <c r="AK188" i="3"/>
  <c r="AK189" i="3"/>
  <c r="AK190" i="3"/>
  <c r="AK191" i="3"/>
  <c r="AK192" i="3"/>
  <c r="AK193" i="3"/>
  <c r="AK194" i="3"/>
  <c r="AK195" i="3"/>
  <c r="AK196" i="3"/>
  <c r="AK197" i="3"/>
  <c r="AK198" i="3"/>
  <c r="AK199" i="3"/>
  <c r="AK200" i="3"/>
  <c r="AK201" i="3"/>
  <c r="AK202" i="3"/>
  <c r="AK203" i="3"/>
  <c r="AK204" i="3"/>
  <c r="AK205" i="3"/>
  <c r="AK206" i="3"/>
  <c r="AK207" i="3"/>
  <c r="AK208" i="3"/>
  <c r="AK209" i="3"/>
  <c r="AK210" i="3"/>
  <c r="AK211" i="3"/>
  <c r="AK212" i="3"/>
  <c r="AK213" i="3"/>
  <c r="AK214" i="3"/>
  <c r="AK215" i="3"/>
  <c r="AK216" i="3"/>
  <c r="AK217" i="3"/>
  <c r="AK218" i="3"/>
  <c r="AK219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108" i="3"/>
  <c r="AJ109" i="3"/>
  <c r="AJ110" i="3"/>
  <c r="AJ111" i="3"/>
  <c r="AJ112" i="3"/>
  <c r="AJ113" i="3"/>
  <c r="AJ114" i="3"/>
  <c r="AJ115" i="3"/>
  <c r="AJ116" i="3"/>
  <c r="AJ117" i="3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J135" i="3"/>
  <c r="AJ136" i="3"/>
  <c r="AJ137" i="3"/>
  <c r="AJ138" i="3"/>
  <c r="AJ139" i="3"/>
  <c r="AJ140" i="3"/>
  <c r="AJ141" i="3"/>
  <c r="AJ142" i="3"/>
  <c r="AJ143" i="3"/>
  <c r="AJ144" i="3"/>
  <c r="AJ145" i="3"/>
  <c r="AJ146" i="3"/>
  <c r="AJ147" i="3"/>
  <c r="AJ148" i="3"/>
  <c r="AJ149" i="3"/>
  <c r="AJ150" i="3"/>
  <c r="AJ151" i="3"/>
  <c r="AJ152" i="3"/>
  <c r="AJ153" i="3"/>
  <c r="AJ154" i="3"/>
  <c r="AJ155" i="3"/>
  <c r="AJ156" i="3"/>
  <c r="AJ157" i="3"/>
  <c r="AJ158" i="3"/>
  <c r="AJ159" i="3"/>
  <c r="AJ160" i="3"/>
  <c r="AJ161" i="3"/>
  <c r="AJ162" i="3"/>
  <c r="AJ163" i="3"/>
  <c r="AJ164" i="3"/>
  <c r="AJ165" i="3"/>
  <c r="AJ166" i="3"/>
  <c r="AJ167" i="3"/>
  <c r="AJ168" i="3"/>
  <c r="AJ169" i="3"/>
  <c r="AJ170" i="3"/>
  <c r="AJ171" i="3"/>
  <c r="AJ172" i="3"/>
  <c r="AJ173" i="3"/>
  <c r="AJ174" i="3"/>
  <c r="AJ175" i="3"/>
  <c r="AJ176" i="3"/>
  <c r="AJ177" i="3"/>
  <c r="AJ178" i="3"/>
  <c r="AJ179" i="3"/>
  <c r="AJ180" i="3"/>
  <c r="AJ181" i="3"/>
  <c r="AJ182" i="3"/>
  <c r="AJ183" i="3"/>
  <c r="AJ184" i="3"/>
  <c r="AJ185" i="3"/>
  <c r="AJ186" i="3"/>
  <c r="AJ187" i="3"/>
  <c r="AJ188" i="3"/>
  <c r="AJ189" i="3"/>
  <c r="AJ190" i="3"/>
  <c r="AJ191" i="3"/>
  <c r="AJ192" i="3"/>
  <c r="AJ193" i="3"/>
  <c r="AJ194" i="3"/>
  <c r="AJ195" i="3"/>
  <c r="AJ196" i="3"/>
  <c r="AJ197" i="3"/>
  <c r="AJ198" i="3"/>
  <c r="AJ199" i="3"/>
  <c r="AJ200" i="3"/>
  <c r="AJ201" i="3"/>
  <c r="AJ202" i="3"/>
  <c r="AJ203" i="3"/>
  <c r="AJ204" i="3"/>
  <c r="AJ205" i="3"/>
  <c r="AJ206" i="3"/>
  <c r="AJ207" i="3"/>
  <c r="AJ208" i="3"/>
  <c r="AJ209" i="3"/>
  <c r="AJ210" i="3"/>
  <c r="AJ211" i="3"/>
  <c r="AJ212" i="3"/>
  <c r="AJ213" i="3"/>
  <c r="AJ214" i="3"/>
  <c r="AJ215" i="3"/>
  <c r="AJ216" i="3"/>
  <c r="AJ217" i="3"/>
  <c r="AJ218" i="3"/>
  <c r="AJ219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136" i="3"/>
  <c r="AI137" i="3"/>
  <c r="AI138" i="3"/>
  <c r="AI139" i="3"/>
  <c r="AI140" i="3"/>
  <c r="AI141" i="3"/>
  <c r="AI142" i="3"/>
  <c r="AI143" i="3"/>
  <c r="AI144" i="3"/>
  <c r="AI145" i="3"/>
  <c r="AI146" i="3"/>
  <c r="AI147" i="3"/>
  <c r="AI148" i="3"/>
  <c r="AI149" i="3"/>
  <c r="AI150" i="3"/>
  <c r="AI151" i="3"/>
  <c r="AI152" i="3"/>
  <c r="AI153" i="3"/>
  <c r="AI154" i="3"/>
  <c r="AI155" i="3"/>
  <c r="AI156" i="3"/>
  <c r="AI157" i="3"/>
  <c r="AI158" i="3"/>
  <c r="AI159" i="3"/>
  <c r="AI160" i="3"/>
  <c r="AI161" i="3"/>
  <c r="AI162" i="3"/>
  <c r="AI163" i="3"/>
  <c r="AI164" i="3"/>
  <c r="AI165" i="3"/>
  <c r="AI166" i="3"/>
  <c r="AI167" i="3"/>
  <c r="AI168" i="3"/>
  <c r="AI169" i="3"/>
  <c r="AI170" i="3"/>
  <c r="AI171" i="3"/>
  <c r="AI172" i="3"/>
  <c r="AI173" i="3"/>
  <c r="AI174" i="3"/>
  <c r="AI175" i="3"/>
  <c r="AI176" i="3"/>
  <c r="AI177" i="3"/>
  <c r="AI178" i="3"/>
  <c r="AI179" i="3"/>
  <c r="AI180" i="3"/>
  <c r="AI181" i="3"/>
  <c r="AI182" i="3"/>
  <c r="AI183" i="3"/>
  <c r="AI184" i="3"/>
  <c r="AI185" i="3"/>
  <c r="AI186" i="3"/>
  <c r="AI187" i="3"/>
  <c r="AI188" i="3"/>
  <c r="AI189" i="3"/>
  <c r="AI190" i="3"/>
  <c r="AI191" i="3"/>
  <c r="AI192" i="3"/>
  <c r="AI193" i="3"/>
  <c r="AI194" i="3"/>
  <c r="AI195" i="3"/>
  <c r="AI196" i="3"/>
  <c r="AI197" i="3"/>
  <c r="AI198" i="3"/>
  <c r="AI199" i="3"/>
  <c r="AI200" i="3"/>
  <c r="AI201" i="3"/>
  <c r="AI202" i="3"/>
  <c r="AI203" i="3"/>
  <c r="AI204" i="3"/>
  <c r="AI205" i="3"/>
  <c r="AI206" i="3"/>
  <c r="AI207" i="3"/>
  <c r="AI208" i="3"/>
  <c r="AI209" i="3"/>
  <c r="AI210" i="3"/>
  <c r="AI211" i="3"/>
  <c r="AI212" i="3"/>
  <c r="AI213" i="3"/>
  <c r="AI214" i="3"/>
  <c r="AI215" i="3"/>
  <c r="AI216" i="3"/>
  <c r="AI217" i="3"/>
  <c r="AI218" i="3"/>
  <c r="AI219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8" i="3"/>
  <c r="AH209" i="3"/>
  <c r="AH210" i="3"/>
  <c r="AH211" i="3"/>
  <c r="AH212" i="3"/>
  <c r="AH213" i="3"/>
  <c r="AH214" i="3"/>
  <c r="AH215" i="3"/>
  <c r="AH216" i="3"/>
  <c r="AH217" i="3"/>
  <c r="AH218" i="3"/>
  <c r="AH219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AE132" i="3"/>
  <c r="AE133" i="3"/>
  <c r="AE134" i="3"/>
  <c r="AE135" i="3"/>
  <c r="AE136" i="3"/>
  <c r="AE137" i="3"/>
  <c r="AE138" i="3"/>
  <c r="AE139" i="3"/>
  <c r="AE140" i="3"/>
  <c r="AE141" i="3"/>
  <c r="AE142" i="3"/>
  <c r="AE143" i="3"/>
  <c r="AE144" i="3"/>
  <c r="AE145" i="3"/>
  <c r="AE146" i="3"/>
  <c r="AE147" i="3"/>
  <c r="AE148" i="3"/>
  <c r="AE149" i="3"/>
  <c r="AE150" i="3"/>
  <c r="AE151" i="3"/>
  <c r="AE152" i="3"/>
  <c r="AE153" i="3"/>
  <c r="AE154" i="3"/>
  <c r="AE155" i="3"/>
  <c r="AE156" i="3"/>
  <c r="AE157" i="3"/>
  <c r="AE158" i="3"/>
  <c r="AE159" i="3"/>
  <c r="AE160" i="3"/>
  <c r="AE161" i="3"/>
  <c r="AE162" i="3"/>
  <c r="AE163" i="3"/>
  <c r="AE164" i="3"/>
  <c r="AE165" i="3"/>
  <c r="AE166" i="3"/>
  <c r="AE167" i="3"/>
  <c r="AE168" i="3"/>
  <c r="AE169" i="3"/>
  <c r="AE170" i="3"/>
  <c r="AE171" i="3"/>
  <c r="AE172" i="3"/>
  <c r="AE173" i="3"/>
  <c r="AE174" i="3"/>
  <c r="AE175" i="3"/>
  <c r="AE176" i="3"/>
  <c r="AE177" i="3"/>
  <c r="AE178" i="3"/>
  <c r="AE179" i="3"/>
  <c r="AE180" i="3"/>
  <c r="AE181" i="3"/>
  <c r="AE182" i="3"/>
  <c r="AE183" i="3"/>
  <c r="AE184" i="3"/>
  <c r="AE185" i="3"/>
  <c r="AE186" i="3"/>
  <c r="AE187" i="3"/>
  <c r="AE188" i="3"/>
  <c r="AE189" i="3"/>
  <c r="AE190" i="3"/>
  <c r="AE191" i="3"/>
  <c r="AE192" i="3"/>
  <c r="AE193" i="3"/>
  <c r="AE194" i="3"/>
  <c r="AE195" i="3"/>
  <c r="AE196" i="3"/>
  <c r="AE197" i="3"/>
  <c r="AE198" i="3"/>
  <c r="AE199" i="3"/>
  <c r="AE200" i="3"/>
  <c r="AE201" i="3"/>
  <c r="AE202" i="3"/>
  <c r="AE203" i="3"/>
  <c r="AE204" i="3"/>
  <c r="AE205" i="3"/>
  <c r="AE206" i="3"/>
  <c r="AE207" i="3"/>
  <c r="AE208" i="3"/>
  <c r="AE209" i="3"/>
  <c r="AE210" i="3"/>
  <c r="AE211" i="3"/>
  <c r="AE212" i="3"/>
  <c r="AE213" i="3"/>
  <c r="AE214" i="3"/>
  <c r="AE215" i="3"/>
  <c r="AE216" i="3"/>
  <c r="AE217" i="3"/>
  <c r="AE218" i="3"/>
  <c r="AE219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AX10" i="3"/>
  <c r="AW10" i="3"/>
  <c r="AT10" i="3"/>
  <c r="AU10" i="3" s="1"/>
  <c r="AR10" i="3"/>
  <c r="AS10" i="3" s="1"/>
  <c r="AP10" i="3"/>
  <c r="AN10" i="3"/>
  <c r="AO10" i="3" s="1"/>
  <c r="AL10" i="3"/>
  <c r="AM10" i="3" s="1"/>
  <c r="AJ10" i="3"/>
  <c r="AK10" i="3" s="1"/>
  <c r="AH10" i="3"/>
  <c r="AI10" i="3" s="1"/>
  <c r="AF10" i="3"/>
  <c r="AG10" i="3" s="1"/>
  <c r="AD10" i="3"/>
  <c r="AE10" i="3" s="1"/>
  <c r="AB10" i="3"/>
  <c r="Z10" i="3"/>
  <c r="AA10" i="3" s="1"/>
  <c r="X10" i="3"/>
  <c r="Y10" i="3" s="1"/>
  <c r="V10" i="3"/>
  <c r="W10" i="3" s="1"/>
  <c r="T10" i="3"/>
  <c r="R10" i="3"/>
  <c r="S10" i="3" s="1"/>
  <c r="P10" i="3"/>
  <c r="N10" i="3"/>
  <c r="O10" i="3" s="1"/>
  <c r="L10" i="3"/>
  <c r="M10" i="3" s="1"/>
  <c r="J10" i="3"/>
  <c r="K10" i="3" s="1"/>
  <c r="Q10" i="3"/>
  <c r="U10" i="3"/>
  <c r="AC10" i="3"/>
  <c r="AQ10" i="3"/>
  <c r="I10" i="3"/>
  <c r="W17" i="5" l="1"/>
  <c r="U17" i="5" s="1"/>
  <c r="W21" i="5"/>
  <c r="U21" i="5" s="1"/>
  <c r="W14" i="5"/>
  <c r="T14" i="5" s="1"/>
  <c r="W20" i="5"/>
  <c r="W16" i="5"/>
  <c r="P21" i="5"/>
  <c r="W13" i="5"/>
  <c r="W19" i="5"/>
  <c r="U19" i="5" s="1"/>
  <c r="W15" i="5"/>
  <c r="R21" i="5"/>
  <c r="W22" i="5"/>
  <c r="W18" i="5"/>
  <c r="T21" i="5"/>
  <c r="T17" i="5"/>
  <c r="R17" i="5" l="1"/>
  <c r="V17" i="5"/>
  <c r="V21" i="5"/>
  <c r="P17" i="5"/>
  <c r="P14" i="5"/>
  <c r="U14" i="5"/>
  <c r="R14" i="5"/>
  <c r="V14" i="5"/>
  <c r="V15" i="5"/>
  <c r="R15" i="5"/>
  <c r="U15" i="5"/>
  <c r="P15" i="5"/>
  <c r="T15" i="5"/>
  <c r="V18" i="5"/>
  <c r="P18" i="5"/>
  <c r="T18" i="5"/>
  <c r="R18" i="5"/>
  <c r="V19" i="5"/>
  <c r="R19" i="5"/>
  <c r="P19" i="5"/>
  <c r="T19" i="5"/>
  <c r="V16" i="5"/>
  <c r="T16" i="5"/>
  <c r="R16" i="5"/>
  <c r="P16" i="5"/>
  <c r="U16" i="5"/>
  <c r="V22" i="5"/>
  <c r="P22" i="5"/>
  <c r="T22" i="5"/>
  <c r="R22" i="5"/>
  <c r="U18" i="5"/>
  <c r="U22" i="5"/>
  <c r="V13" i="5"/>
  <c r="P13" i="5"/>
  <c r="U13" i="5"/>
  <c r="T13" i="5"/>
  <c r="R13" i="5"/>
  <c r="V20" i="5"/>
  <c r="T20" i="5"/>
  <c r="U20" i="5"/>
  <c r="R20" i="5"/>
  <c r="P20" i="5"/>
  <c r="AV10" i="3" l="1"/>
  <c r="G176" i="5" l="1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F161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D160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B148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G131" i="8"/>
  <c r="G139" i="8"/>
  <c r="G147" i="8"/>
  <c r="G155" i="8"/>
  <c r="G163" i="8"/>
  <c r="G171" i="8"/>
  <c r="G179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F126" i="8"/>
  <c r="F134" i="8"/>
  <c r="F142" i="8"/>
  <c r="F150" i="8"/>
  <c r="F158" i="8"/>
  <c r="F166" i="8"/>
  <c r="F174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D127" i="8"/>
  <c r="D135" i="8"/>
  <c r="D143" i="8"/>
  <c r="D151" i="8"/>
  <c r="D159" i="8"/>
  <c r="D167" i="8"/>
  <c r="D175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B130" i="8"/>
  <c r="B138" i="8"/>
  <c r="B146" i="8"/>
  <c r="B154" i="8"/>
  <c r="B162" i="8"/>
  <c r="B170" i="8"/>
  <c r="B178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AZ116" i="3"/>
  <c r="AZ117" i="3"/>
  <c r="AZ118" i="3"/>
  <c r="AZ119" i="3"/>
  <c r="AZ120" i="3"/>
  <c r="AZ121" i="3"/>
  <c r="AZ122" i="3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AZ149" i="3"/>
  <c r="AZ150" i="3"/>
  <c r="AZ151" i="3"/>
  <c r="AZ152" i="3"/>
  <c r="AZ153" i="3"/>
  <c r="AZ154" i="3"/>
  <c r="AZ155" i="3"/>
  <c r="AZ156" i="3"/>
  <c r="AZ157" i="3"/>
  <c r="AZ158" i="3"/>
  <c r="AZ159" i="3"/>
  <c r="AZ160" i="3"/>
  <c r="AZ161" i="3"/>
  <c r="AZ162" i="3"/>
  <c r="AZ163" i="3"/>
  <c r="AZ164" i="3"/>
  <c r="AZ165" i="3"/>
  <c r="AZ166" i="3"/>
  <c r="AZ167" i="3"/>
  <c r="AZ168" i="3"/>
  <c r="AZ169" i="3"/>
  <c r="AZ170" i="3"/>
  <c r="AZ171" i="3"/>
  <c r="AZ172" i="3"/>
  <c r="AZ173" i="3"/>
  <c r="AZ174" i="3"/>
  <c r="AZ175" i="3"/>
  <c r="AZ176" i="3"/>
  <c r="AZ177" i="3"/>
  <c r="AZ178" i="3"/>
  <c r="AZ179" i="3"/>
  <c r="AZ180" i="3"/>
  <c r="AZ181" i="3"/>
  <c r="AZ182" i="3"/>
  <c r="AZ183" i="3"/>
  <c r="AZ184" i="3"/>
  <c r="AZ185" i="3"/>
  <c r="AZ186" i="3"/>
  <c r="AZ187" i="3"/>
  <c r="AZ188" i="3"/>
  <c r="AZ189" i="3"/>
  <c r="AZ190" i="3"/>
  <c r="AZ191" i="3"/>
  <c r="AZ192" i="3"/>
  <c r="AZ193" i="3"/>
  <c r="AZ194" i="3"/>
  <c r="AZ195" i="3"/>
  <c r="AZ196" i="3"/>
  <c r="AZ197" i="3"/>
  <c r="AZ198" i="3"/>
  <c r="AZ199" i="3"/>
  <c r="AZ200" i="3"/>
  <c r="AZ201" i="3"/>
  <c r="AZ202" i="3"/>
  <c r="AZ203" i="3"/>
  <c r="AZ204" i="3"/>
  <c r="AZ205" i="3"/>
  <c r="AZ206" i="3"/>
  <c r="AZ207" i="3"/>
  <c r="AZ208" i="3"/>
  <c r="AZ209" i="3"/>
  <c r="AZ210" i="3"/>
  <c r="AZ211" i="3"/>
  <c r="AZ212" i="3"/>
  <c r="AZ213" i="3"/>
  <c r="AZ214" i="3"/>
  <c r="AZ215" i="3"/>
  <c r="AZ216" i="3"/>
  <c r="AZ217" i="3"/>
  <c r="AZ218" i="3"/>
  <c r="AZ219" i="3"/>
  <c r="G116" i="3"/>
  <c r="G117" i="3"/>
  <c r="F120" i="5" s="1"/>
  <c r="G118" i="3"/>
  <c r="F121" i="5" s="1"/>
  <c r="G119" i="3"/>
  <c r="G120" i="3"/>
  <c r="G121" i="3"/>
  <c r="F124" i="5" s="1"/>
  <c r="G122" i="3"/>
  <c r="F125" i="5" s="1"/>
  <c r="G123" i="3"/>
  <c r="G124" i="3"/>
  <c r="G125" i="3"/>
  <c r="F128" i="5" s="1"/>
  <c r="G126" i="3"/>
  <c r="F129" i="5" s="1"/>
  <c r="G127" i="3"/>
  <c r="G128" i="3"/>
  <c r="G129" i="3"/>
  <c r="F132" i="5" s="1"/>
  <c r="G130" i="3"/>
  <c r="F133" i="5" s="1"/>
  <c r="G131" i="3"/>
  <c r="G132" i="3"/>
  <c r="G133" i="3"/>
  <c r="F136" i="5" s="1"/>
  <c r="G134" i="3"/>
  <c r="F137" i="5" s="1"/>
  <c r="G135" i="3"/>
  <c r="G136" i="3"/>
  <c r="G137" i="3"/>
  <c r="F140" i="5" s="1"/>
  <c r="G138" i="3"/>
  <c r="F141" i="5" s="1"/>
  <c r="G139" i="3"/>
  <c r="G140" i="3"/>
  <c r="G141" i="3"/>
  <c r="F144" i="5" s="1"/>
  <c r="G142" i="3"/>
  <c r="F145" i="5" s="1"/>
  <c r="G143" i="3"/>
  <c r="G144" i="3"/>
  <c r="G145" i="3"/>
  <c r="F148" i="5" s="1"/>
  <c r="G146" i="3"/>
  <c r="F149" i="5" s="1"/>
  <c r="G147" i="3"/>
  <c r="G148" i="3"/>
  <c r="G149" i="3"/>
  <c r="F152" i="5" s="1"/>
  <c r="G150" i="3"/>
  <c r="F153" i="5" s="1"/>
  <c r="G151" i="3"/>
  <c r="G152" i="3"/>
  <c r="G153" i="3"/>
  <c r="F156" i="5" s="1"/>
  <c r="G154" i="3"/>
  <c r="F157" i="5" s="1"/>
  <c r="G155" i="3"/>
  <c r="G156" i="3"/>
  <c r="G157" i="3"/>
  <c r="F160" i="5" s="1"/>
  <c r="G158" i="3"/>
  <c r="F167" i="8" s="1"/>
  <c r="G159" i="3"/>
  <c r="G160" i="3"/>
  <c r="G161" i="3"/>
  <c r="F164" i="5" s="1"/>
  <c r="G162" i="3"/>
  <c r="F165" i="5" s="1"/>
  <c r="G163" i="3"/>
  <c r="G164" i="3"/>
  <c r="G165" i="3"/>
  <c r="F168" i="5" s="1"/>
  <c r="G166" i="3"/>
  <c r="F169" i="5" s="1"/>
  <c r="G167" i="3"/>
  <c r="G168" i="3"/>
  <c r="G169" i="3"/>
  <c r="F172" i="5" s="1"/>
  <c r="G170" i="3"/>
  <c r="F173" i="5" s="1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E116" i="3"/>
  <c r="E117" i="3"/>
  <c r="D120" i="5" s="1"/>
  <c r="E118" i="3"/>
  <c r="D121" i="5" s="1"/>
  <c r="E119" i="3"/>
  <c r="E120" i="3"/>
  <c r="E121" i="3"/>
  <c r="D124" i="5" s="1"/>
  <c r="E122" i="3"/>
  <c r="D125" i="5" s="1"/>
  <c r="E123" i="3"/>
  <c r="E124" i="3"/>
  <c r="E125" i="3"/>
  <c r="D128" i="5" s="1"/>
  <c r="E126" i="3"/>
  <c r="D129" i="5" s="1"/>
  <c r="E127" i="3"/>
  <c r="E128" i="3"/>
  <c r="E129" i="3"/>
  <c r="D132" i="5" s="1"/>
  <c r="E130" i="3"/>
  <c r="D133" i="5" s="1"/>
  <c r="E131" i="3"/>
  <c r="E132" i="3"/>
  <c r="E133" i="3"/>
  <c r="D136" i="5" s="1"/>
  <c r="E134" i="3"/>
  <c r="D137" i="5" s="1"/>
  <c r="E135" i="3"/>
  <c r="E136" i="3"/>
  <c r="E137" i="3"/>
  <c r="D140" i="5" s="1"/>
  <c r="E138" i="3"/>
  <c r="D141" i="5" s="1"/>
  <c r="E139" i="3"/>
  <c r="E140" i="3"/>
  <c r="E141" i="3"/>
  <c r="D144" i="5" s="1"/>
  <c r="E142" i="3"/>
  <c r="D145" i="5" s="1"/>
  <c r="E143" i="3"/>
  <c r="E144" i="3"/>
  <c r="E145" i="3"/>
  <c r="D148" i="5" s="1"/>
  <c r="E146" i="3"/>
  <c r="D149" i="5" s="1"/>
  <c r="E147" i="3"/>
  <c r="E148" i="3"/>
  <c r="E149" i="3"/>
  <c r="D152" i="5" s="1"/>
  <c r="E150" i="3"/>
  <c r="D153" i="5" s="1"/>
  <c r="E151" i="3"/>
  <c r="E152" i="3"/>
  <c r="E153" i="3"/>
  <c r="D156" i="5" s="1"/>
  <c r="E154" i="3"/>
  <c r="D157" i="5" s="1"/>
  <c r="E155" i="3"/>
  <c r="E156" i="3"/>
  <c r="E157" i="3"/>
  <c r="D166" i="8" s="1"/>
  <c r="E158" i="3"/>
  <c r="D161" i="5" s="1"/>
  <c r="E159" i="3"/>
  <c r="E160" i="3"/>
  <c r="E161" i="3"/>
  <c r="D164" i="5" s="1"/>
  <c r="E162" i="3"/>
  <c r="D165" i="5" s="1"/>
  <c r="E163" i="3"/>
  <c r="E164" i="3"/>
  <c r="E165" i="3"/>
  <c r="D168" i="5" s="1"/>
  <c r="E166" i="3"/>
  <c r="D169" i="5" s="1"/>
  <c r="E167" i="3"/>
  <c r="E168" i="3"/>
  <c r="E169" i="3"/>
  <c r="D172" i="5" s="1"/>
  <c r="E170" i="3"/>
  <c r="D173" i="5" s="1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C116" i="3"/>
  <c r="C117" i="3"/>
  <c r="B120" i="5" s="1"/>
  <c r="C118" i="3"/>
  <c r="B121" i="5" s="1"/>
  <c r="C119" i="3"/>
  <c r="C120" i="3"/>
  <c r="C121" i="3"/>
  <c r="B124" i="5" s="1"/>
  <c r="C122" i="3"/>
  <c r="B125" i="5" s="1"/>
  <c r="C123" i="3"/>
  <c r="C124" i="3"/>
  <c r="C125" i="3"/>
  <c r="B128" i="5" s="1"/>
  <c r="C126" i="3"/>
  <c r="B129" i="5" s="1"/>
  <c r="C127" i="3"/>
  <c r="C128" i="3"/>
  <c r="C129" i="3"/>
  <c r="B132" i="5" s="1"/>
  <c r="C130" i="3"/>
  <c r="B133" i="5" s="1"/>
  <c r="C131" i="3"/>
  <c r="C132" i="3"/>
  <c r="C133" i="3"/>
  <c r="B136" i="5" s="1"/>
  <c r="C134" i="3"/>
  <c r="B137" i="5" s="1"/>
  <c r="C135" i="3"/>
  <c r="C136" i="3"/>
  <c r="C137" i="3"/>
  <c r="B140" i="5" s="1"/>
  <c r="C138" i="3"/>
  <c r="B141" i="5" s="1"/>
  <c r="C139" i="3"/>
  <c r="C140" i="3"/>
  <c r="C141" i="3"/>
  <c r="B144" i="5" s="1"/>
  <c r="C142" i="3"/>
  <c r="B145" i="5" s="1"/>
  <c r="C143" i="3"/>
  <c r="C144" i="3"/>
  <c r="C145" i="3"/>
  <c r="C146" i="3"/>
  <c r="B149" i="5" s="1"/>
  <c r="C147" i="3"/>
  <c r="C148" i="3"/>
  <c r="C149" i="3"/>
  <c r="B152" i="5" s="1"/>
  <c r="C150" i="3"/>
  <c r="B153" i="5" s="1"/>
  <c r="C151" i="3"/>
  <c r="C152" i="3"/>
  <c r="C153" i="3"/>
  <c r="B156" i="5" s="1"/>
  <c r="C154" i="3"/>
  <c r="B157" i="5" s="1"/>
  <c r="C155" i="3"/>
  <c r="C156" i="3"/>
  <c r="C157" i="3"/>
  <c r="B160" i="5" s="1"/>
  <c r="C158" i="3"/>
  <c r="B161" i="5" s="1"/>
  <c r="C159" i="3"/>
  <c r="C160" i="3"/>
  <c r="C161" i="3"/>
  <c r="B164" i="5" s="1"/>
  <c r="C162" i="3"/>
  <c r="B165" i="5" s="1"/>
  <c r="C163" i="3"/>
  <c r="C164" i="3"/>
  <c r="C165" i="3"/>
  <c r="B168" i="5" s="1"/>
  <c r="C166" i="3"/>
  <c r="B169" i="5" s="1"/>
  <c r="C167" i="3"/>
  <c r="C168" i="3"/>
  <c r="C169" i="3"/>
  <c r="B172" i="5" s="1"/>
  <c r="C170" i="3"/>
  <c r="B173" i="5" s="1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B116" i="3"/>
  <c r="B117" i="3"/>
  <c r="G120" i="5" s="1"/>
  <c r="B118" i="3"/>
  <c r="G121" i="5" s="1"/>
  <c r="B119" i="3"/>
  <c r="B120" i="3"/>
  <c r="B121" i="3"/>
  <c r="G124" i="5" s="1"/>
  <c r="B122" i="3"/>
  <c r="G125" i="5" s="1"/>
  <c r="B123" i="3"/>
  <c r="B124" i="3"/>
  <c r="B125" i="3"/>
  <c r="G128" i="5" s="1"/>
  <c r="B126" i="3"/>
  <c r="G129" i="5" s="1"/>
  <c r="B127" i="3"/>
  <c r="B128" i="3"/>
  <c r="B129" i="3"/>
  <c r="G132" i="5" s="1"/>
  <c r="B130" i="3"/>
  <c r="G133" i="5" s="1"/>
  <c r="B131" i="3"/>
  <c r="B132" i="3"/>
  <c r="B133" i="3"/>
  <c r="G136" i="5" s="1"/>
  <c r="B134" i="3"/>
  <c r="G137" i="5" s="1"/>
  <c r="B135" i="3"/>
  <c r="B136" i="3"/>
  <c r="B137" i="3"/>
  <c r="G140" i="5" s="1"/>
  <c r="B138" i="3"/>
  <c r="G141" i="5" s="1"/>
  <c r="B139" i="3"/>
  <c r="B140" i="3"/>
  <c r="B141" i="3"/>
  <c r="G144" i="5" s="1"/>
  <c r="B142" i="3"/>
  <c r="G145" i="5" s="1"/>
  <c r="B143" i="3"/>
  <c r="B144" i="3"/>
  <c r="B145" i="3"/>
  <c r="G148" i="5" s="1"/>
  <c r="B146" i="3"/>
  <c r="G149" i="5" s="1"/>
  <c r="B147" i="3"/>
  <c r="B148" i="3"/>
  <c r="B149" i="3"/>
  <c r="G152" i="5" s="1"/>
  <c r="B150" i="3"/>
  <c r="G153" i="5" s="1"/>
  <c r="B151" i="3"/>
  <c r="B152" i="3"/>
  <c r="B153" i="3"/>
  <c r="G156" i="5" s="1"/>
  <c r="B154" i="3"/>
  <c r="G157" i="5" s="1"/>
  <c r="B155" i="3"/>
  <c r="B156" i="3"/>
  <c r="B157" i="3"/>
  <c r="G160" i="5" s="1"/>
  <c r="B158" i="3"/>
  <c r="G161" i="5" s="1"/>
  <c r="B159" i="3"/>
  <c r="B160" i="3"/>
  <c r="B161" i="3"/>
  <c r="G164" i="5" s="1"/>
  <c r="B162" i="3"/>
  <c r="G165" i="5" s="1"/>
  <c r="B163" i="3"/>
  <c r="B164" i="3"/>
  <c r="B165" i="3"/>
  <c r="G168" i="5" s="1"/>
  <c r="B166" i="3"/>
  <c r="G169" i="5" s="1"/>
  <c r="B167" i="3"/>
  <c r="B168" i="3"/>
  <c r="B169" i="3"/>
  <c r="G172" i="5" s="1"/>
  <c r="B170" i="3"/>
  <c r="G173" i="5" s="1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G175" i="5" l="1"/>
  <c r="G181" i="8"/>
  <c r="G163" i="5"/>
  <c r="G169" i="8"/>
  <c r="G147" i="5"/>
  <c r="G153" i="8"/>
  <c r="G139" i="5"/>
  <c r="G145" i="8"/>
  <c r="G131" i="5"/>
  <c r="G137" i="8"/>
  <c r="G119" i="5"/>
  <c r="G125" i="8"/>
  <c r="B163" i="5"/>
  <c r="B169" i="8"/>
  <c r="B143" i="5"/>
  <c r="B149" i="8"/>
  <c r="B135" i="5"/>
  <c r="B141" i="8"/>
  <c r="B127" i="5"/>
  <c r="B133" i="8"/>
  <c r="B119" i="5"/>
  <c r="B125" i="8"/>
  <c r="D171" i="5"/>
  <c r="D177" i="8"/>
  <c r="D163" i="5"/>
  <c r="D169" i="8"/>
  <c r="D151" i="5"/>
  <c r="D157" i="8"/>
  <c r="D139" i="5"/>
  <c r="D145" i="8"/>
  <c r="D123" i="5"/>
  <c r="D129" i="8"/>
  <c r="F171" i="5"/>
  <c r="F177" i="8"/>
  <c r="F151" i="5"/>
  <c r="F157" i="8"/>
  <c r="F143" i="5"/>
  <c r="F149" i="8"/>
  <c r="F135" i="5"/>
  <c r="F141" i="8"/>
  <c r="F127" i="5"/>
  <c r="F133" i="8"/>
  <c r="F119" i="5"/>
  <c r="F125" i="8"/>
  <c r="G174" i="5"/>
  <c r="G180" i="8"/>
  <c r="G170" i="5"/>
  <c r="G176" i="8"/>
  <c r="G166" i="5"/>
  <c r="G172" i="8"/>
  <c r="G162" i="5"/>
  <c r="G168" i="8"/>
  <c r="G158" i="5"/>
  <c r="G164" i="8"/>
  <c r="G154" i="5"/>
  <c r="G160" i="8"/>
  <c r="G156" i="8"/>
  <c r="G150" i="5"/>
  <c r="G146" i="5"/>
  <c r="G152" i="8"/>
  <c r="G142" i="5"/>
  <c r="G148" i="8"/>
  <c r="G138" i="5"/>
  <c r="G144" i="8"/>
  <c r="G134" i="5"/>
  <c r="G140" i="8"/>
  <c r="G130" i="5"/>
  <c r="G136" i="8"/>
  <c r="G126" i="5"/>
  <c r="G132" i="8"/>
  <c r="G122" i="5"/>
  <c r="G128" i="8"/>
  <c r="B174" i="5"/>
  <c r="B180" i="8"/>
  <c r="B170" i="5"/>
  <c r="B176" i="8"/>
  <c r="B166" i="5"/>
  <c r="B172" i="8"/>
  <c r="B162" i="5"/>
  <c r="B168" i="8"/>
  <c r="B158" i="5"/>
  <c r="B164" i="8"/>
  <c r="B154" i="5"/>
  <c r="B160" i="8"/>
  <c r="B150" i="5"/>
  <c r="B156" i="8"/>
  <c r="B146" i="5"/>
  <c r="B152" i="8"/>
  <c r="B142" i="5"/>
  <c r="B148" i="8"/>
  <c r="B138" i="5"/>
  <c r="B144" i="8"/>
  <c r="B134" i="5"/>
  <c r="B140" i="8"/>
  <c r="B130" i="5"/>
  <c r="B136" i="8"/>
  <c r="B132" i="8"/>
  <c r="B126" i="5"/>
  <c r="B122" i="5"/>
  <c r="B128" i="8"/>
  <c r="D174" i="5"/>
  <c r="D180" i="8"/>
  <c r="D170" i="5"/>
  <c r="D176" i="8"/>
  <c r="D166" i="5"/>
  <c r="D172" i="8"/>
  <c r="D162" i="5"/>
  <c r="D168" i="8"/>
  <c r="D158" i="5"/>
  <c r="D164" i="8"/>
  <c r="D154" i="5"/>
  <c r="D160" i="8"/>
  <c r="D150" i="5"/>
  <c r="D156" i="8"/>
  <c r="D146" i="5"/>
  <c r="D152" i="8"/>
  <c r="D142" i="5"/>
  <c r="D148" i="8"/>
  <c r="D144" i="8"/>
  <c r="D138" i="5"/>
  <c r="D134" i="5"/>
  <c r="D140" i="8"/>
  <c r="D130" i="5"/>
  <c r="D136" i="8"/>
  <c r="D126" i="5"/>
  <c r="D132" i="8"/>
  <c r="D122" i="5"/>
  <c r="D128" i="8"/>
  <c r="F174" i="5"/>
  <c r="F180" i="8"/>
  <c r="F170" i="5"/>
  <c r="F176" i="8"/>
  <c r="F166" i="5"/>
  <c r="F172" i="8"/>
  <c r="F162" i="5"/>
  <c r="F168" i="8"/>
  <c r="F158" i="5"/>
  <c r="F164" i="8"/>
  <c r="F154" i="5"/>
  <c r="F160" i="8"/>
  <c r="F150" i="5"/>
  <c r="F156" i="8"/>
  <c r="F146" i="5"/>
  <c r="F152" i="8"/>
  <c r="F148" i="8"/>
  <c r="F142" i="5"/>
  <c r="F138" i="5"/>
  <c r="F144" i="8"/>
  <c r="F134" i="5"/>
  <c r="F140" i="8"/>
  <c r="F130" i="5"/>
  <c r="F136" i="8"/>
  <c r="F126" i="5"/>
  <c r="F132" i="8"/>
  <c r="F122" i="5"/>
  <c r="F128" i="8"/>
  <c r="B175" i="8"/>
  <c r="B167" i="8"/>
  <c r="B159" i="8"/>
  <c r="B151" i="8"/>
  <c r="B143" i="8"/>
  <c r="B135" i="8"/>
  <c r="B127" i="8"/>
  <c r="D174" i="8"/>
  <c r="D158" i="8"/>
  <c r="D150" i="8"/>
  <c r="D142" i="8"/>
  <c r="D134" i="8"/>
  <c r="D126" i="8"/>
  <c r="F179" i="8"/>
  <c r="F171" i="8"/>
  <c r="F163" i="8"/>
  <c r="F155" i="8"/>
  <c r="F147" i="8"/>
  <c r="F139" i="8"/>
  <c r="F131" i="8"/>
  <c r="G178" i="8"/>
  <c r="G170" i="8"/>
  <c r="G162" i="8"/>
  <c r="G154" i="8"/>
  <c r="G146" i="8"/>
  <c r="G138" i="8"/>
  <c r="G130" i="8"/>
  <c r="G167" i="5"/>
  <c r="G173" i="8"/>
  <c r="G151" i="5"/>
  <c r="G157" i="8"/>
  <c r="G143" i="5"/>
  <c r="G149" i="8"/>
  <c r="G135" i="5"/>
  <c r="G141" i="8"/>
  <c r="G123" i="5"/>
  <c r="G129" i="8"/>
  <c r="B171" i="5"/>
  <c r="B177" i="8"/>
  <c r="B147" i="5"/>
  <c r="B153" i="8"/>
  <c r="B139" i="5"/>
  <c r="B145" i="8"/>
  <c r="B131" i="5"/>
  <c r="B137" i="8"/>
  <c r="B123" i="5"/>
  <c r="B129" i="8"/>
  <c r="D175" i="5"/>
  <c r="D181" i="8"/>
  <c r="D167" i="5"/>
  <c r="D173" i="8"/>
  <c r="D159" i="5"/>
  <c r="D165" i="8"/>
  <c r="D147" i="5"/>
  <c r="D153" i="8"/>
  <c r="D135" i="5"/>
  <c r="D141" i="8"/>
  <c r="D127" i="5"/>
  <c r="D133" i="8"/>
  <c r="F175" i="5"/>
  <c r="F181" i="8"/>
  <c r="F155" i="5"/>
  <c r="F161" i="8"/>
  <c r="F147" i="5"/>
  <c r="F153" i="8"/>
  <c r="F139" i="5"/>
  <c r="F145" i="8"/>
  <c r="F131" i="5"/>
  <c r="F137" i="8"/>
  <c r="F123" i="5"/>
  <c r="F129" i="8"/>
  <c r="B174" i="8"/>
  <c r="B166" i="8"/>
  <c r="B158" i="8"/>
  <c r="B150" i="8"/>
  <c r="B142" i="8"/>
  <c r="B134" i="8"/>
  <c r="B126" i="8"/>
  <c r="D179" i="8"/>
  <c r="D171" i="8"/>
  <c r="D163" i="8"/>
  <c r="D155" i="8"/>
  <c r="D147" i="8"/>
  <c r="D139" i="8"/>
  <c r="D131" i="8"/>
  <c r="F178" i="8"/>
  <c r="F170" i="8"/>
  <c r="F162" i="8"/>
  <c r="F154" i="8"/>
  <c r="F146" i="8"/>
  <c r="F138" i="8"/>
  <c r="F130" i="8"/>
  <c r="G175" i="8"/>
  <c r="G167" i="8"/>
  <c r="G159" i="8"/>
  <c r="G151" i="8"/>
  <c r="G143" i="8"/>
  <c r="G135" i="8"/>
  <c r="G127" i="8"/>
  <c r="G171" i="5"/>
  <c r="G177" i="8"/>
  <c r="G159" i="5"/>
  <c r="G165" i="8"/>
  <c r="G155" i="5"/>
  <c r="G161" i="8"/>
  <c r="G127" i="5"/>
  <c r="G133" i="8"/>
  <c r="B175" i="5"/>
  <c r="B181" i="8"/>
  <c r="B167" i="5"/>
  <c r="B173" i="8"/>
  <c r="B159" i="5"/>
  <c r="B165" i="8"/>
  <c r="B155" i="5"/>
  <c r="B161" i="8"/>
  <c r="B151" i="5"/>
  <c r="B157" i="8"/>
  <c r="D155" i="5"/>
  <c r="D161" i="8"/>
  <c r="D143" i="5"/>
  <c r="D149" i="8"/>
  <c r="D131" i="5"/>
  <c r="D137" i="8"/>
  <c r="D119" i="5"/>
  <c r="D125" i="8"/>
  <c r="F167" i="5"/>
  <c r="F173" i="8"/>
  <c r="F163" i="5"/>
  <c r="F169" i="8"/>
  <c r="F159" i="5"/>
  <c r="F165" i="8"/>
  <c r="B179" i="8"/>
  <c r="B171" i="8"/>
  <c r="B163" i="8"/>
  <c r="B155" i="8"/>
  <c r="B147" i="8"/>
  <c r="B139" i="8"/>
  <c r="B131" i="8"/>
  <c r="D178" i="8"/>
  <c r="D170" i="8"/>
  <c r="D162" i="8"/>
  <c r="D154" i="8"/>
  <c r="D146" i="8"/>
  <c r="D138" i="8"/>
  <c r="D130" i="8"/>
  <c r="F175" i="8"/>
  <c r="F159" i="8"/>
  <c r="F151" i="8"/>
  <c r="F143" i="8"/>
  <c r="F135" i="8"/>
  <c r="F127" i="8"/>
  <c r="G174" i="8"/>
  <c r="G166" i="8"/>
  <c r="G158" i="8"/>
  <c r="G150" i="8"/>
  <c r="G142" i="8"/>
  <c r="G134" i="8"/>
  <c r="G126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B15" i="8"/>
  <c r="AD15" i="8"/>
  <c r="AF15" i="8"/>
  <c r="AH15" i="8"/>
  <c r="AJ15" i="8"/>
  <c r="AL15" i="8"/>
  <c r="AN15" i="8"/>
  <c r="AP15" i="8"/>
  <c r="AR15" i="8"/>
  <c r="AT15" i="8"/>
  <c r="AC8" i="3"/>
  <c r="AC15" i="8" s="1"/>
  <c r="AE8" i="3"/>
  <c r="AE15" i="8" s="1"/>
  <c r="AG8" i="3"/>
  <c r="AG15" i="8" s="1"/>
  <c r="AI8" i="3"/>
  <c r="AI15" i="8" s="1"/>
  <c r="AK8" i="3"/>
  <c r="AK15" i="8" s="1"/>
  <c r="AM8" i="3"/>
  <c r="AM15" i="8" s="1"/>
  <c r="AO8" i="3"/>
  <c r="AO15" i="8" s="1"/>
  <c r="AQ8" i="3"/>
  <c r="AQ15" i="8" s="1"/>
  <c r="AS8" i="3"/>
  <c r="AS15" i="8" s="1"/>
  <c r="AU8" i="3"/>
  <c r="AU15" i="8" s="1"/>
  <c r="AZ29" i="3" l="1"/>
  <c r="AZ30" i="3"/>
  <c r="AZ31" i="3"/>
  <c r="AZ32" i="3"/>
  <c r="AZ33" i="3"/>
  <c r="AZ34" i="3"/>
  <c r="AZ35" i="3"/>
  <c r="AZ36" i="3"/>
  <c r="AZ37" i="3"/>
  <c r="AZ38" i="3"/>
  <c r="AZ39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Z70" i="3"/>
  <c r="AZ71" i="3"/>
  <c r="AZ72" i="3"/>
  <c r="AZ73" i="3"/>
  <c r="AZ74" i="3"/>
  <c r="AZ75" i="3"/>
  <c r="AZ76" i="3"/>
  <c r="AZ77" i="3"/>
  <c r="AZ78" i="3"/>
  <c r="AZ79" i="3"/>
  <c r="AZ80" i="3"/>
  <c r="AZ81" i="3"/>
  <c r="AZ82" i="3"/>
  <c r="AZ83" i="3"/>
  <c r="AZ84" i="3"/>
  <c r="AZ85" i="3"/>
  <c r="AZ86" i="3"/>
  <c r="AZ87" i="3"/>
  <c r="AZ88" i="3"/>
  <c r="AZ89" i="3"/>
  <c r="AZ90" i="3"/>
  <c r="AZ91" i="3"/>
  <c r="AZ92" i="3"/>
  <c r="AZ93" i="3"/>
  <c r="AZ94" i="3"/>
  <c r="AZ95" i="3"/>
  <c r="AZ96" i="3"/>
  <c r="AZ97" i="3"/>
  <c r="AZ98" i="3"/>
  <c r="AZ99" i="3"/>
  <c r="AZ100" i="3"/>
  <c r="AZ101" i="3"/>
  <c r="AZ102" i="3"/>
  <c r="AZ103" i="3"/>
  <c r="AZ104" i="3"/>
  <c r="AZ105" i="3"/>
  <c r="AZ106" i="3"/>
  <c r="AZ107" i="3"/>
  <c r="AZ108" i="3"/>
  <c r="AZ109" i="3"/>
  <c r="AZ110" i="3"/>
  <c r="AZ111" i="3"/>
  <c r="AZ112" i="3"/>
  <c r="AZ113" i="3"/>
  <c r="AZ114" i="3"/>
  <c r="AZ115" i="3"/>
  <c r="AZ21" i="3" l="1"/>
  <c r="AZ22" i="3"/>
  <c r="AZ23" i="3"/>
  <c r="AZ24" i="3"/>
  <c r="AZ25" i="3"/>
  <c r="AZ26" i="3"/>
  <c r="AZ27" i="3"/>
  <c r="AZ28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0" i="3"/>
  <c r="AZ10" i="3" l="1"/>
  <c r="BB10" i="3" s="1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3" i="5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9" i="8"/>
  <c r="E11" i="3"/>
  <c r="D14" i="5" s="1"/>
  <c r="E12" i="3"/>
  <c r="D15" i="5" s="1"/>
  <c r="E13" i="3"/>
  <c r="D16" i="5" s="1"/>
  <c r="E14" i="3"/>
  <c r="D23" i="8" s="1"/>
  <c r="E15" i="3"/>
  <c r="D18" i="5" s="1"/>
  <c r="E16" i="3"/>
  <c r="D19" i="5" s="1"/>
  <c r="E17" i="3"/>
  <c r="D20" i="5" s="1"/>
  <c r="E18" i="3"/>
  <c r="D27" i="8" s="1"/>
  <c r="E19" i="3"/>
  <c r="D22" i="5" s="1"/>
  <c r="E20" i="3"/>
  <c r="D23" i="5" s="1"/>
  <c r="E21" i="3"/>
  <c r="D24" i="5" s="1"/>
  <c r="E22" i="3"/>
  <c r="D31" i="8" s="1"/>
  <c r="E23" i="3"/>
  <c r="D32" i="8" s="1"/>
  <c r="E24" i="3"/>
  <c r="D33" i="8" s="1"/>
  <c r="E25" i="3"/>
  <c r="D28" i="5" s="1"/>
  <c r="E26" i="3"/>
  <c r="D35" i="8" s="1"/>
  <c r="E27" i="3"/>
  <c r="D36" i="8" s="1"/>
  <c r="E28" i="3"/>
  <c r="D37" i="8" s="1"/>
  <c r="E29" i="3"/>
  <c r="D32" i="5" s="1"/>
  <c r="E30" i="3"/>
  <c r="D39" i="8" s="1"/>
  <c r="E31" i="3"/>
  <c r="D40" i="8" s="1"/>
  <c r="E32" i="3"/>
  <c r="D41" i="8" s="1"/>
  <c r="E33" i="3"/>
  <c r="D36" i="5" s="1"/>
  <c r="E34" i="3"/>
  <c r="D43" i="8" s="1"/>
  <c r="E35" i="3"/>
  <c r="D38" i="5" s="1"/>
  <c r="E36" i="3"/>
  <c r="D45" i="8" s="1"/>
  <c r="E37" i="3"/>
  <c r="D40" i="5" s="1"/>
  <c r="E38" i="3"/>
  <c r="D41" i="5" s="1"/>
  <c r="E39" i="3"/>
  <c r="D42" i="5" s="1"/>
  <c r="E40" i="3"/>
  <c r="D49" i="8" s="1"/>
  <c r="E41" i="3"/>
  <c r="D44" i="5" s="1"/>
  <c r="E42" i="3"/>
  <c r="D45" i="5" s="1"/>
  <c r="E43" i="3"/>
  <c r="D46" i="5" s="1"/>
  <c r="E44" i="3"/>
  <c r="D53" i="8" s="1"/>
  <c r="E45" i="3"/>
  <c r="D48" i="5" s="1"/>
  <c r="E46" i="3"/>
  <c r="D49" i="5" s="1"/>
  <c r="E47" i="3"/>
  <c r="D50" i="5" s="1"/>
  <c r="E48" i="3"/>
  <c r="D57" i="8" s="1"/>
  <c r="E49" i="3"/>
  <c r="D52" i="5" s="1"/>
  <c r="E50" i="3"/>
  <c r="D53" i="5" s="1"/>
  <c r="E51" i="3"/>
  <c r="D54" i="5" s="1"/>
  <c r="E52" i="3"/>
  <c r="D61" i="8" s="1"/>
  <c r="E53" i="3"/>
  <c r="D56" i="5" s="1"/>
  <c r="E54" i="3"/>
  <c r="D57" i="5" s="1"/>
  <c r="E55" i="3"/>
  <c r="D58" i="5" s="1"/>
  <c r="E56" i="3"/>
  <c r="D65" i="8" s="1"/>
  <c r="E57" i="3"/>
  <c r="D60" i="5" s="1"/>
  <c r="E58" i="3"/>
  <c r="D61" i="5" s="1"/>
  <c r="E59" i="3"/>
  <c r="D62" i="5" s="1"/>
  <c r="E60" i="3"/>
  <c r="D69" i="8" s="1"/>
  <c r="E61" i="3"/>
  <c r="D64" i="5" s="1"/>
  <c r="E62" i="3"/>
  <c r="D65" i="5" s="1"/>
  <c r="E63" i="3"/>
  <c r="D66" i="5" s="1"/>
  <c r="E64" i="3"/>
  <c r="D73" i="8" s="1"/>
  <c r="E65" i="3"/>
  <c r="D68" i="5" s="1"/>
  <c r="E66" i="3"/>
  <c r="D69" i="5" s="1"/>
  <c r="E67" i="3"/>
  <c r="D70" i="5" s="1"/>
  <c r="E68" i="3"/>
  <c r="D77" i="8" s="1"/>
  <c r="E69" i="3"/>
  <c r="D72" i="5" s="1"/>
  <c r="E70" i="3"/>
  <c r="D73" i="5" s="1"/>
  <c r="E71" i="3"/>
  <c r="D74" i="5" s="1"/>
  <c r="E72" i="3"/>
  <c r="D81" i="8" s="1"/>
  <c r="E73" i="3"/>
  <c r="D76" i="5" s="1"/>
  <c r="E74" i="3"/>
  <c r="D77" i="5" s="1"/>
  <c r="E75" i="3"/>
  <c r="D78" i="5" s="1"/>
  <c r="E76" i="3"/>
  <c r="D85" i="8" s="1"/>
  <c r="E77" i="3"/>
  <c r="D80" i="5" s="1"/>
  <c r="E78" i="3"/>
  <c r="D81" i="5" s="1"/>
  <c r="E79" i="3"/>
  <c r="D82" i="5" s="1"/>
  <c r="E80" i="3"/>
  <c r="D89" i="8" s="1"/>
  <c r="E81" i="3"/>
  <c r="D84" i="5" s="1"/>
  <c r="E82" i="3"/>
  <c r="D85" i="5" s="1"/>
  <c r="E83" i="3"/>
  <c r="D86" i="5" s="1"/>
  <c r="E84" i="3"/>
  <c r="D93" i="8" s="1"/>
  <c r="E85" i="3"/>
  <c r="D88" i="5" s="1"/>
  <c r="E86" i="3"/>
  <c r="D89" i="5" s="1"/>
  <c r="E87" i="3"/>
  <c r="D90" i="5" s="1"/>
  <c r="E88" i="3"/>
  <c r="D97" i="8" s="1"/>
  <c r="E89" i="3"/>
  <c r="D92" i="5" s="1"/>
  <c r="E90" i="3"/>
  <c r="D93" i="5" s="1"/>
  <c r="E91" i="3"/>
  <c r="D94" i="5" s="1"/>
  <c r="E92" i="3"/>
  <c r="D101" i="8" s="1"/>
  <c r="E93" i="3"/>
  <c r="D96" i="5" s="1"/>
  <c r="E94" i="3"/>
  <c r="D97" i="5" s="1"/>
  <c r="E95" i="3"/>
  <c r="D98" i="5" s="1"/>
  <c r="E96" i="3"/>
  <c r="D105" i="8" s="1"/>
  <c r="E97" i="3"/>
  <c r="D100" i="5" s="1"/>
  <c r="E98" i="3"/>
  <c r="D101" i="5" s="1"/>
  <c r="E99" i="3"/>
  <c r="D102" i="5" s="1"/>
  <c r="E100" i="3"/>
  <c r="D109" i="8" s="1"/>
  <c r="E101" i="3"/>
  <c r="D104" i="5" s="1"/>
  <c r="E102" i="3"/>
  <c r="D105" i="5" s="1"/>
  <c r="E103" i="3"/>
  <c r="D106" i="5" s="1"/>
  <c r="E104" i="3"/>
  <c r="D113" i="8" s="1"/>
  <c r="E105" i="3"/>
  <c r="D108" i="5" s="1"/>
  <c r="E106" i="3"/>
  <c r="D109" i="5" s="1"/>
  <c r="E107" i="3"/>
  <c r="D110" i="5" s="1"/>
  <c r="E108" i="3"/>
  <c r="D117" i="8" s="1"/>
  <c r="E109" i="3"/>
  <c r="D112" i="5" s="1"/>
  <c r="E110" i="3"/>
  <c r="D113" i="5" s="1"/>
  <c r="E111" i="3"/>
  <c r="D114" i="5" s="1"/>
  <c r="E112" i="3"/>
  <c r="D121" i="8" s="1"/>
  <c r="E113" i="3"/>
  <c r="D116" i="5" s="1"/>
  <c r="E114" i="3"/>
  <c r="D117" i="5" s="1"/>
  <c r="E115" i="3"/>
  <c r="D118" i="5" s="1"/>
  <c r="C103" i="3"/>
  <c r="B106" i="5" s="1"/>
  <c r="C111" i="3"/>
  <c r="B114" i="5" s="1"/>
  <c r="C112" i="3"/>
  <c r="C113" i="3"/>
  <c r="B116" i="5" s="1"/>
  <c r="C114" i="3"/>
  <c r="B117" i="5" s="1"/>
  <c r="C115" i="3"/>
  <c r="B118" i="5" s="1"/>
  <c r="B11" i="3"/>
  <c r="B12" i="3"/>
  <c r="G15" i="5" s="1"/>
  <c r="B13" i="3"/>
  <c r="B14" i="3"/>
  <c r="B15" i="3"/>
  <c r="B16" i="3"/>
  <c r="G19" i="5" s="1"/>
  <c r="B17" i="3"/>
  <c r="B18" i="3"/>
  <c r="B19" i="3"/>
  <c r="B20" i="3"/>
  <c r="G23" i="5" s="1"/>
  <c r="B21" i="3"/>
  <c r="B22" i="3"/>
  <c r="B23" i="3"/>
  <c r="B24" i="3"/>
  <c r="G27" i="5" s="1"/>
  <c r="B25" i="3"/>
  <c r="B26" i="3"/>
  <c r="B27" i="3"/>
  <c r="B28" i="3"/>
  <c r="G31" i="5" s="1"/>
  <c r="B29" i="3"/>
  <c r="B30" i="3"/>
  <c r="B31" i="3"/>
  <c r="B32" i="3"/>
  <c r="B33" i="3"/>
  <c r="B34" i="3"/>
  <c r="B35" i="3"/>
  <c r="B36" i="3"/>
  <c r="G39" i="5" s="1"/>
  <c r="B37" i="3"/>
  <c r="B38" i="3"/>
  <c r="B39" i="3"/>
  <c r="B40" i="3"/>
  <c r="B41" i="3"/>
  <c r="B42" i="3"/>
  <c r="B43" i="3"/>
  <c r="B44" i="3"/>
  <c r="G47" i="5" s="1"/>
  <c r="B45" i="3"/>
  <c r="B46" i="3"/>
  <c r="B47" i="3"/>
  <c r="B48" i="3"/>
  <c r="G51" i="5" s="1"/>
  <c r="B49" i="3"/>
  <c r="B50" i="3"/>
  <c r="B51" i="3"/>
  <c r="B52" i="3"/>
  <c r="G55" i="5" s="1"/>
  <c r="B53" i="3"/>
  <c r="B54" i="3"/>
  <c r="B55" i="3"/>
  <c r="B56" i="3"/>
  <c r="G59" i="5" s="1"/>
  <c r="B57" i="3"/>
  <c r="B58" i="3"/>
  <c r="B59" i="3"/>
  <c r="B60" i="3"/>
  <c r="G63" i="5" s="1"/>
  <c r="B61" i="3"/>
  <c r="B62" i="3"/>
  <c r="B63" i="3"/>
  <c r="B64" i="3"/>
  <c r="G67" i="5" s="1"/>
  <c r="B65" i="3"/>
  <c r="B66" i="3"/>
  <c r="B67" i="3"/>
  <c r="B68" i="3"/>
  <c r="G71" i="5" s="1"/>
  <c r="B69" i="3"/>
  <c r="B70" i="3"/>
  <c r="B71" i="3"/>
  <c r="B72" i="3"/>
  <c r="G75" i="5" s="1"/>
  <c r="B73" i="3"/>
  <c r="B74" i="3"/>
  <c r="B75" i="3"/>
  <c r="B76" i="3"/>
  <c r="G79" i="5" s="1"/>
  <c r="B77" i="3"/>
  <c r="B78" i="3"/>
  <c r="B79" i="3"/>
  <c r="B80" i="3"/>
  <c r="G83" i="5" s="1"/>
  <c r="B81" i="3"/>
  <c r="B82" i="3"/>
  <c r="B83" i="3"/>
  <c r="B84" i="3"/>
  <c r="G87" i="5" s="1"/>
  <c r="B85" i="3"/>
  <c r="B86" i="3"/>
  <c r="B87" i="3"/>
  <c r="B88" i="3"/>
  <c r="B89" i="3"/>
  <c r="B90" i="3"/>
  <c r="B91" i="3"/>
  <c r="B92" i="3"/>
  <c r="B93" i="3"/>
  <c r="B94" i="3"/>
  <c r="B95" i="3"/>
  <c r="G104" i="8" s="1"/>
  <c r="B96" i="3"/>
  <c r="G99" i="5" s="1"/>
  <c r="B97" i="3"/>
  <c r="B98" i="3"/>
  <c r="B99" i="3"/>
  <c r="B100" i="3"/>
  <c r="G103" i="5" s="1"/>
  <c r="B101" i="3"/>
  <c r="B102" i="3"/>
  <c r="B103" i="3"/>
  <c r="B104" i="3"/>
  <c r="G107" i="5" s="1"/>
  <c r="B105" i="3"/>
  <c r="B106" i="3"/>
  <c r="B107" i="3"/>
  <c r="B108" i="3"/>
  <c r="G111" i="5" s="1"/>
  <c r="B109" i="3"/>
  <c r="B110" i="3"/>
  <c r="B111" i="3"/>
  <c r="B112" i="3"/>
  <c r="B113" i="3"/>
  <c r="B114" i="3"/>
  <c r="B115" i="3"/>
  <c r="H17" i="8"/>
  <c r="AZ11" i="3"/>
  <c r="AZ12" i="3"/>
  <c r="AZ13" i="3"/>
  <c r="AZ14" i="3"/>
  <c r="AZ15" i="3"/>
  <c r="AZ16" i="3"/>
  <c r="AZ17" i="3"/>
  <c r="AZ18" i="3"/>
  <c r="AZ19" i="3"/>
  <c r="AZ20" i="3"/>
  <c r="C11" i="3"/>
  <c r="C12" i="3"/>
  <c r="C13" i="3"/>
  <c r="B16" i="5" s="1"/>
  <c r="C14" i="3"/>
  <c r="B17" i="5" s="1"/>
  <c r="C15" i="3"/>
  <c r="C16" i="3"/>
  <c r="C17" i="3"/>
  <c r="B20" i="5" s="1"/>
  <c r="C18" i="3"/>
  <c r="B21" i="5" s="1"/>
  <c r="C19" i="3"/>
  <c r="C20" i="3"/>
  <c r="C21" i="3"/>
  <c r="B24" i="5" s="1"/>
  <c r="C22" i="3"/>
  <c r="B25" i="5" s="1"/>
  <c r="C23" i="3"/>
  <c r="C24" i="3"/>
  <c r="C25" i="3"/>
  <c r="B28" i="5" s="1"/>
  <c r="C26" i="3"/>
  <c r="B29" i="5" s="1"/>
  <c r="C27" i="3"/>
  <c r="C28" i="3"/>
  <c r="C29" i="3"/>
  <c r="B32" i="5" s="1"/>
  <c r="C30" i="3"/>
  <c r="B33" i="5" s="1"/>
  <c r="C31" i="3"/>
  <c r="B34" i="5" s="1"/>
  <c r="C32" i="3"/>
  <c r="C33" i="3"/>
  <c r="B36" i="5" s="1"/>
  <c r="C34" i="3"/>
  <c r="B37" i="5" s="1"/>
  <c r="C35" i="3"/>
  <c r="B38" i="5" s="1"/>
  <c r="C36" i="3"/>
  <c r="C37" i="3"/>
  <c r="B40" i="5" s="1"/>
  <c r="C38" i="3"/>
  <c r="B41" i="5" s="1"/>
  <c r="C39" i="3"/>
  <c r="B42" i="5" s="1"/>
  <c r="C40" i="3"/>
  <c r="C41" i="3"/>
  <c r="B44" i="5" s="1"/>
  <c r="C42" i="3"/>
  <c r="B45" i="5" s="1"/>
  <c r="C43" i="3"/>
  <c r="B46" i="5" s="1"/>
  <c r="C44" i="3"/>
  <c r="C45" i="3"/>
  <c r="B48" i="5" s="1"/>
  <c r="C46" i="3"/>
  <c r="B49" i="5" s="1"/>
  <c r="C47" i="3"/>
  <c r="B50" i="5" s="1"/>
  <c r="C48" i="3"/>
  <c r="C49" i="3"/>
  <c r="B52" i="5" s="1"/>
  <c r="C50" i="3"/>
  <c r="B53" i="5" s="1"/>
  <c r="C51" i="3"/>
  <c r="B54" i="5" s="1"/>
  <c r="C52" i="3"/>
  <c r="C53" i="3"/>
  <c r="B56" i="5" s="1"/>
  <c r="C54" i="3"/>
  <c r="B57" i="5" s="1"/>
  <c r="C55" i="3"/>
  <c r="B58" i="5" s="1"/>
  <c r="C56" i="3"/>
  <c r="C57" i="3"/>
  <c r="B60" i="5" s="1"/>
  <c r="C58" i="3"/>
  <c r="B61" i="5" s="1"/>
  <c r="C59" i="3"/>
  <c r="B62" i="5" s="1"/>
  <c r="C60" i="3"/>
  <c r="C61" i="3"/>
  <c r="B64" i="5" s="1"/>
  <c r="C62" i="3"/>
  <c r="B65" i="5" s="1"/>
  <c r="C63" i="3"/>
  <c r="B66" i="5" s="1"/>
  <c r="C64" i="3"/>
  <c r="C65" i="3"/>
  <c r="B68" i="5" s="1"/>
  <c r="C66" i="3"/>
  <c r="B69" i="5" s="1"/>
  <c r="C67" i="3"/>
  <c r="B70" i="5" s="1"/>
  <c r="C68" i="3"/>
  <c r="C69" i="3"/>
  <c r="B72" i="5" s="1"/>
  <c r="C70" i="3"/>
  <c r="B73" i="5" s="1"/>
  <c r="C71" i="3"/>
  <c r="B74" i="5" s="1"/>
  <c r="C72" i="3"/>
  <c r="C73" i="3"/>
  <c r="B76" i="5" s="1"/>
  <c r="C74" i="3"/>
  <c r="B77" i="5" s="1"/>
  <c r="C75" i="3"/>
  <c r="B78" i="5" s="1"/>
  <c r="C76" i="3"/>
  <c r="C77" i="3"/>
  <c r="B80" i="5" s="1"/>
  <c r="C78" i="3"/>
  <c r="B81" i="5" s="1"/>
  <c r="C79" i="3"/>
  <c r="B82" i="5" s="1"/>
  <c r="C80" i="3"/>
  <c r="C81" i="3"/>
  <c r="B84" i="5" s="1"/>
  <c r="C82" i="3"/>
  <c r="B85" i="5" s="1"/>
  <c r="C83" i="3"/>
  <c r="B86" i="5" s="1"/>
  <c r="C84" i="3"/>
  <c r="B93" i="8" s="1"/>
  <c r="C85" i="3"/>
  <c r="B88" i="5" s="1"/>
  <c r="C86" i="3"/>
  <c r="B89" i="5" s="1"/>
  <c r="C87" i="3"/>
  <c r="B90" i="5" s="1"/>
  <c r="C88" i="3"/>
  <c r="C89" i="3"/>
  <c r="B92" i="5" s="1"/>
  <c r="C90" i="3"/>
  <c r="B93" i="5" s="1"/>
  <c r="C91" i="3"/>
  <c r="B94" i="5" s="1"/>
  <c r="C92" i="3"/>
  <c r="C93" i="3"/>
  <c r="B96" i="5" s="1"/>
  <c r="C94" i="3"/>
  <c r="B97" i="5" s="1"/>
  <c r="C95" i="3"/>
  <c r="B98" i="5" s="1"/>
  <c r="C96" i="3"/>
  <c r="C97" i="3"/>
  <c r="B100" i="5" s="1"/>
  <c r="C98" i="3"/>
  <c r="B101" i="5" s="1"/>
  <c r="C99" i="3"/>
  <c r="B102" i="5" s="1"/>
  <c r="C100" i="3"/>
  <c r="C101" i="3"/>
  <c r="B104" i="5" s="1"/>
  <c r="C102" i="3"/>
  <c r="B105" i="5" s="1"/>
  <c r="C104" i="3"/>
  <c r="C105" i="3"/>
  <c r="B108" i="5" s="1"/>
  <c r="C106" i="3"/>
  <c r="B109" i="5" s="1"/>
  <c r="C107" i="3"/>
  <c r="B110" i="5" s="1"/>
  <c r="C108" i="3"/>
  <c r="C109" i="3"/>
  <c r="B112" i="5" s="1"/>
  <c r="C110" i="3"/>
  <c r="B113" i="5" s="1"/>
  <c r="E10" i="3"/>
  <c r="C10" i="3"/>
  <c r="H10" i="3"/>
  <c r="B10" i="3"/>
  <c r="G95" i="5" l="1"/>
  <c r="G15" i="16"/>
  <c r="B15" i="16" s="1"/>
  <c r="G115" i="5"/>
  <c r="G91" i="5"/>
  <c r="G35" i="5"/>
  <c r="G24" i="16"/>
  <c r="B112" i="8"/>
  <c r="G43" i="5"/>
  <c r="B92" i="8"/>
  <c r="G81" i="8"/>
  <c r="D120" i="8"/>
  <c r="D104" i="8"/>
  <c r="D88" i="8"/>
  <c r="D72" i="8"/>
  <c r="D56" i="8"/>
  <c r="D22" i="8"/>
  <c r="D111" i="5"/>
  <c r="D95" i="5"/>
  <c r="D79" i="5"/>
  <c r="D63" i="5"/>
  <c r="D47" i="5"/>
  <c r="B76" i="8"/>
  <c r="G49" i="8"/>
  <c r="D116" i="8"/>
  <c r="D100" i="8"/>
  <c r="D84" i="8"/>
  <c r="D68" i="8"/>
  <c r="D52" i="8"/>
  <c r="D107" i="5"/>
  <c r="D91" i="5"/>
  <c r="D75" i="5"/>
  <c r="D59" i="5"/>
  <c r="D43" i="5"/>
  <c r="B60" i="8"/>
  <c r="D112" i="8"/>
  <c r="D96" i="8"/>
  <c r="D80" i="8"/>
  <c r="D64" i="8"/>
  <c r="D30" i="8"/>
  <c r="D103" i="5"/>
  <c r="D87" i="5"/>
  <c r="D71" i="5"/>
  <c r="D55" i="5"/>
  <c r="B108" i="8"/>
  <c r="G113" i="8"/>
  <c r="D124" i="8"/>
  <c r="D108" i="8"/>
  <c r="D92" i="8"/>
  <c r="D76" i="8"/>
  <c r="D60" i="8"/>
  <c r="D26" i="8"/>
  <c r="D115" i="5"/>
  <c r="D99" i="5"/>
  <c r="D83" i="5"/>
  <c r="D67" i="5"/>
  <c r="D51" i="5"/>
  <c r="B44" i="8"/>
  <c r="D48" i="8"/>
  <c r="D44" i="8"/>
  <c r="D39" i="5"/>
  <c r="D21" i="5"/>
  <c r="B122" i="8"/>
  <c r="B107" i="8"/>
  <c r="B91" i="8"/>
  <c r="B75" i="8"/>
  <c r="B59" i="8"/>
  <c r="B43" i="8"/>
  <c r="G105" i="8"/>
  <c r="G73" i="8"/>
  <c r="G25" i="8"/>
  <c r="G98" i="5"/>
  <c r="D123" i="8"/>
  <c r="D119" i="8"/>
  <c r="D115" i="8"/>
  <c r="D111" i="8"/>
  <c r="D107" i="8"/>
  <c r="D103" i="8"/>
  <c r="D99" i="8"/>
  <c r="D95" i="8"/>
  <c r="D91" i="8"/>
  <c r="D87" i="8"/>
  <c r="D83" i="8"/>
  <c r="D79" i="8"/>
  <c r="D75" i="8"/>
  <c r="D71" i="8"/>
  <c r="D67" i="8"/>
  <c r="D63" i="8"/>
  <c r="D59" i="8"/>
  <c r="D55" i="8"/>
  <c r="D51" i="8"/>
  <c r="D47" i="8"/>
  <c r="D42" i="8"/>
  <c r="D29" i="8"/>
  <c r="D25" i="8"/>
  <c r="D21" i="8"/>
  <c r="B114" i="8"/>
  <c r="B103" i="8"/>
  <c r="B87" i="8"/>
  <c r="B71" i="8"/>
  <c r="B55" i="8"/>
  <c r="B23" i="8"/>
  <c r="G97" i="8"/>
  <c r="G65" i="8"/>
  <c r="D122" i="8"/>
  <c r="D118" i="8"/>
  <c r="D114" i="8"/>
  <c r="D110" i="8"/>
  <c r="D106" i="8"/>
  <c r="D102" i="8"/>
  <c r="D98" i="8"/>
  <c r="D94" i="8"/>
  <c r="D90" i="8"/>
  <c r="D86" i="8"/>
  <c r="D82" i="8"/>
  <c r="D78" i="8"/>
  <c r="D74" i="8"/>
  <c r="D70" i="8"/>
  <c r="D66" i="8"/>
  <c r="D62" i="8"/>
  <c r="D58" i="8"/>
  <c r="D54" i="8"/>
  <c r="D50" i="8"/>
  <c r="D46" i="8"/>
  <c r="D38" i="8"/>
  <c r="D28" i="8"/>
  <c r="D24" i="8"/>
  <c r="D20" i="8"/>
  <c r="D17" i="5"/>
  <c r="B96" i="8"/>
  <c r="B80" i="8"/>
  <c r="B64" i="8"/>
  <c r="B48" i="8"/>
  <c r="G121" i="8"/>
  <c r="G89" i="8"/>
  <c r="G57" i="8"/>
  <c r="D34" i="8"/>
  <c r="D35" i="5"/>
  <c r="D31" i="5"/>
  <c r="D27" i="5"/>
  <c r="B39" i="8"/>
  <c r="D34" i="5"/>
  <c r="D30" i="5"/>
  <c r="D26" i="5"/>
  <c r="B31" i="8"/>
  <c r="G41" i="8"/>
  <c r="D37" i="5"/>
  <c r="D33" i="5"/>
  <c r="D29" i="5"/>
  <c r="D25" i="5"/>
  <c r="G33" i="8"/>
  <c r="G109" i="5"/>
  <c r="G115" i="8"/>
  <c r="G93" i="5"/>
  <c r="G99" i="8"/>
  <c r="G73" i="5"/>
  <c r="G79" i="8"/>
  <c r="G49" i="5"/>
  <c r="G55" i="8"/>
  <c r="G21" i="5"/>
  <c r="G27" i="8"/>
  <c r="G116" i="5"/>
  <c r="G122" i="8"/>
  <c r="G108" i="5"/>
  <c r="G114" i="8"/>
  <c r="G100" i="5"/>
  <c r="G106" i="8"/>
  <c r="G92" i="5"/>
  <c r="G98" i="8"/>
  <c r="G84" i="5"/>
  <c r="G90" i="8"/>
  <c r="G76" i="5"/>
  <c r="G82" i="8"/>
  <c r="G68" i="5"/>
  <c r="G74" i="8"/>
  <c r="G60" i="5"/>
  <c r="G66" i="8"/>
  <c r="G52" i="5"/>
  <c r="G58" i="8"/>
  <c r="G44" i="5"/>
  <c r="G50" i="8"/>
  <c r="G36" i="5"/>
  <c r="G42" i="8"/>
  <c r="G28" i="5"/>
  <c r="G34" i="8"/>
  <c r="G20" i="5"/>
  <c r="G26" i="8"/>
  <c r="B123" i="8"/>
  <c r="B70" i="8"/>
  <c r="B54" i="8"/>
  <c r="B30" i="8"/>
  <c r="B111" i="5"/>
  <c r="B117" i="8"/>
  <c r="B107" i="5"/>
  <c r="B113" i="8"/>
  <c r="B30" i="5"/>
  <c r="B36" i="8"/>
  <c r="B26" i="5"/>
  <c r="B32" i="8"/>
  <c r="B22" i="5"/>
  <c r="B28" i="8"/>
  <c r="B18" i="5"/>
  <c r="B24" i="8"/>
  <c r="B14" i="5"/>
  <c r="B20" i="8"/>
  <c r="B116" i="8"/>
  <c r="B111" i="8"/>
  <c r="B106" i="8"/>
  <c r="B100" i="8"/>
  <c r="B95" i="8"/>
  <c r="B90" i="8"/>
  <c r="B84" i="8"/>
  <c r="B79" i="8"/>
  <c r="B74" i="8"/>
  <c r="B68" i="8"/>
  <c r="B63" i="8"/>
  <c r="B58" i="8"/>
  <c r="B52" i="8"/>
  <c r="B47" i="8"/>
  <c r="B42" i="8"/>
  <c r="B35" i="8"/>
  <c r="B27" i="8"/>
  <c r="B87" i="5"/>
  <c r="G117" i="5"/>
  <c r="G123" i="8"/>
  <c r="G113" i="5"/>
  <c r="G119" i="8"/>
  <c r="G105" i="5"/>
  <c r="G111" i="8"/>
  <c r="G101" i="5"/>
  <c r="G107" i="8"/>
  <c r="G97" i="5"/>
  <c r="G103" i="8"/>
  <c r="G89" i="5"/>
  <c r="G95" i="8"/>
  <c r="G85" i="5"/>
  <c r="G91" i="8"/>
  <c r="G81" i="5"/>
  <c r="G87" i="8"/>
  <c r="G83" i="8"/>
  <c r="G77" i="5"/>
  <c r="G69" i="5"/>
  <c r="G75" i="8"/>
  <c r="G65" i="5"/>
  <c r="G71" i="8"/>
  <c r="G61" i="5"/>
  <c r="G67" i="8"/>
  <c r="G57" i="5"/>
  <c r="G63" i="8"/>
  <c r="G53" i="5"/>
  <c r="G59" i="8"/>
  <c r="G45" i="5"/>
  <c r="G51" i="8"/>
  <c r="G41" i="5"/>
  <c r="G47" i="8"/>
  <c r="G37" i="5"/>
  <c r="G43" i="8"/>
  <c r="G33" i="5"/>
  <c r="G39" i="8"/>
  <c r="G29" i="5"/>
  <c r="G35" i="8"/>
  <c r="G25" i="5"/>
  <c r="G31" i="8"/>
  <c r="G17" i="5"/>
  <c r="G23" i="8"/>
  <c r="B124" i="8"/>
  <c r="B119" i="8"/>
  <c r="B98" i="8"/>
  <c r="B82" i="8"/>
  <c r="B66" i="8"/>
  <c r="B50" i="8"/>
  <c r="B103" i="5"/>
  <c r="B109" i="8"/>
  <c r="B99" i="5"/>
  <c r="B105" i="8"/>
  <c r="B95" i="5"/>
  <c r="B101" i="8"/>
  <c r="B91" i="5"/>
  <c r="B97" i="8"/>
  <c r="B89" i="8"/>
  <c r="B83" i="5"/>
  <c r="B79" i="5"/>
  <c r="B85" i="8"/>
  <c r="B75" i="5"/>
  <c r="B81" i="8"/>
  <c r="B71" i="5"/>
  <c r="B77" i="8"/>
  <c r="B67" i="5"/>
  <c r="B73" i="8"/>
  <c r="B63" i="5"/>
  <c r="B69" i="8"/>
  <c r="B59" i="5"/>
  <c r="B65" i="8"/>
  <c r="B55" i="5"/>
  <c r="B61" i="8"/>
  <c r="B51" i="5"/>
  <c r="B57" i="8"/>
  <c r="B47" i="5"/>
  <c r="B53" i="8"/>
  <c r="B43" i="5"/>
  <c r="B49" i="8"/>
  <c r="B39" i="5"/>
  <c r="B45" i="8"/>
  <c r="B35" i="5"/>
  <c r="B41" i="8"/>
  <c r="B31" i="5"/>
  <c r="B37" i="8"/>
  <c r="B27" i="5"/>
  <c r="B33" i="8"/>
  <c r="B23" i="5"/>
  <c r="B29" i="8"/>
  <c r="B19" i="5"/>
  <c r="B25" i="8"/>
  <c r="B15" i="5"/>
  <c r="B21" i="8"/>
  <c r="G112" i="5"/>
  <c r="G118" i="8"/>
  <c r="G104" i="5"/>
  <c r="G110" i="8"/>
  <c r="G96" i="5"/>
  <c r="G102" i="8"/>
  <c r="G88" i="5"/>
  <c r="G94" i="8"/>
  <c r="G80" i="5"/>
  <c r="G86" i="8"/>
  <c r="G72" i="5"/>
  <c r="G78" i="8"/>
  <c r="G64" i="5"/>
  <c r="G70" i="8"/>
  <c r="G56" i="5"/>
  <c r="G62" i="8"/>
  <c r="G48" i="5"/>
  <c r="G54" i="8"/>
  <c r="G40" i="5"/>
  <c r="G46" i="8"/>
  <c r="G32" i="5"/>
  <c r="G38" i="8"/>
  <c r="G24" i="5"/>
  <c r="G30" i="8"/>
  <c r="G16" i="5"/>
  <c r="G22" i="8"/>
  <c r="B118" i="8"/>
  <c r="B102" i="8"/>
  <c r="B86" i="8"/>
  <c r="B38" i="8"/>
  <c r="B22" i="8"/>
  <c r="G118" i="5"/>
  <c r="G124" i="8"/>
  <c r="G114" i="5"/>
  <c r="G120" i="8"/>
  <c r="G110" i="5"/>
  <c r="G116" i="8"/>
  <c r="G106" i="5"/>
  <c r="G112" i="8"/>
  <c r="G102" i="5"/>
  <c r="G108" i="8"/>
  <c r="G94" i="5"/>
  <c r="G100" i="8"/>
  <c r="G90" i="5"/>
  <c r="G96" i="8"/>
  <c r="G86" i="5"/>
  <c r="G92" i="8"/>
  <c r="G82" i="5"/>
  <c r="G88" i="8"/>
  <c r="G78" i="5"/>
  <c r="G84" i="8"/>
  <c r="G74" i="5"/>
  <c r="G80" i="8"/>
  <c r="G70" i="5"/>
  <c r="G76" i="8"/>
  <c r="G66" i="5"/>
  <c r="G72" i="8"/>
  <c r="G62" i="5"/>
  <c r="G68" i="8"/>
  <c r="G58" i="5"/>
  <c r="G64" i="8"/>
  <c r="G54" i="5"/>
  <c r="G60" i="8"/>
  <c r="G50" i="5"/>
  <c r="G56" i="8"/>
  <c r="G46" i="5"/>
  <c r="G52" i="8"/>
  <c r="G42" i="5"/>
  <c r="G48" i="8"/>
  <c r="G38" i="5"/>
  <c r="G44" i="8"/>
  <c r="G34" i="5"/>
  <c r="G40" i="8"/>
  <c r="G30" i="5"/>
  <c r="G36" i="8"/>
  <c r="G26" i="5"/>
  <c r="G32" i="8"/>
  <c r="G22" i="5"/>
  <c r="G28" i="8"/>
  <c r="G18" i="5"/>
  <c r="G24" i="8"/>
  <c r="G14" i="5"/>
  <c r="G20" i="8"/>
  <c r="B115" i="5"/>
  <c r="B121" i="8"/>
  <c r="B120" i="8"/>
  <c r="B115" i="8"/>
  <c r="B110" i="8"/>
  <c r="B104" i="8"/>
  <c r="B99" i="8"/>
  <c r="B94" i="8"/>
  <c r="B88" i="8"/>
  <c r="B83" i="8"/>
  <c r="B78" i="8"/>
  <c r="B72" i="8"/>
  <c r="B67" i="8"/>
  <c r="B62" i="8"/>
  <c r="B56" i="8"/>
  <c r="B51" i="8"/>
  <c r="B46" i="8"/>
  <c r="B40" i="8"/>
  <c r="B34" i="8"/>
  <c r="B26" i="8"/>
  <c r="G117" i="8"/>
  <c r="G109" i="8"/>
  <c r="G101" i="8"/>
  <c r="G93" i="8"/>
  <c r="G85" i="8"/>
  <c r="G77" i="8"/>
  <c r="G69" i="8"/>
  <c r="G61" i="8"/>
  <c r="G53" i="8"/>
  <c r="G45" i="8"/>
  <c r="G37" i="8"/>
  <c r="G29" i="8"/>
  <c r="G21" i="8"/>
  <c r="G47" i="16" l="1"/>
  <c r="G12" i="16"/>
  <c r="G21" i="16"/>
  <c r="G43" i="16"/>
  <c r="H43" i="16" s="1"/>
  <c r="G27" i="16"/>
  <c r="G46" i="16"/>
  <c r="G30" i="16"/>
  <c r="G13" i="16"/>
  <c r="B13" i="16" s="1"/>
  <c r="G33" i="16"/>
  <c r="G17" i="16"/>
  <c r="B17" i="16" s="1"/>
  <c r="G36" i="16"/>
  <c r="G20" i="16"/>
  <c r="B20" i="16" s="1"/>
  <c r="G31" i="16"/>
  <c r="G34" i="16"/>
  <c r="H34" i="16" s="1"/>
  <c r="G18" i="16"/>
  <c r="B18" i="16" s="1"/>
  <c r="G37" i="16"/>
  <c r="H37" i="16" s="1"/>
  <c r="G40" i="16"/>
  <c r="G39" i="16"/>
  <c r="H39" i="16" s="1"/>
  <c r="G23" i="16"/>
  <c r="G42" i="16"/>
  <c r="H42" i="16" s="1"/>
  <c r="I42" i="16" s="1"/>
  <c r="G26" i="16"/>
  <c r="H26" i="16" s="1"/>
  <c r="G45" i="16"/>
  <c r="H45" i="16" s="1"/>
  <c r="G29" i="16"/>
  <c r="H29" i="16" s="1"/>
  <c r="G14" i="16"/>
  <c r="B14" i="16" s="1"/>
  <c r="G32" i="16"/>
  <c r="H32" i="16" s="1"/>
  <c r="G16" i="16"/>
  <c r="B16" i="16" s="1"/>
  <c r="G35" i="16"/>
  <c r="H35" i="16" s="1"/>
  <c r="G19" i="16"/>
  <c r="B19" i="16" s="1"/>
  <c r="G38" i="16"/>
  <c r="H38" i="16" s="1"/>
  <c r="G22" i="16"/>
  <c r="G41" i="16"/>
  <c r="G25" i="16"/>
  <c r="H25" i="16" s="1"/>
  <c r="G44" i="16"/>
  <c r="H44" i="16" s="1"/>
  <c r="G28" i="16"/>
  <c r="H28" i="16" s="1"/>
  <c r="H33" i="16"/>
  <c r="H23" i="16"/>
  <c r="H36" i="16"/>
  <c r="H41" i="16"/>
  <c r="H47" i="16"/>
  <c r="H31" i="16"/>
  <c r="H40" i="16"/>
  <c r="H24" i="16"/>
  <c r="H27" i="16"/>
  <c r="H46" i="16"/>
  <c r="H30" i="16"/>
  <c r="H117" i="5"/>
  <c r="V220" i="3"/>
  <c r="W220" i="3"/>
  <c r="N220" i="3"/>
  <c r="O220" i="3"/>
  <c r="Q220" i="3"/>
  <c r="P220" i="3"/>
  <c r="J220" i="3"/>
  <c r="K220" i="3"/>
  <c r="AC220" i="3"/>
  <c r="AB220" i="3"/>
  <c r="AB221" i="3" s="1"/>
  <c r="AK220" i="3"/>
  <c r="AK221" i="3" s="1"/>
  <c r="AJ220" i="3"/>
  <c r="AJ221" i="3" s="1"/>
  <c r="I220" i="3"/>
  <c r="Z220" i="3"/>
  <c r="AA220" i="3"/>
  <c r="Y220" i="3"/>
  <c r="X220" i="3"/>
  <c r="M220" i="3"/>
  <c r="L220" i="3"/>
  <c r="U220" i="3"/>
  <c r="T220" i="3"/>
  <c r="AS220" i="3"/>
  <c r="AS221" i="3" s="1"/>
  <c r="AR220" i="3"/>
  <c r="AR221" i="3" s="1"/>
  <c r="AG220" i="3"/>
  <c r="AG221" i="3" s="1"/>
  <c r="AF220" i="3"/>
  <c r="AF221" i="3" s="1"/>
  <c r="AL220" i="3"/>
  <c r="AL221" i="3" s="1"/>
  <c r="AM220" i="3"/>
  <c r="AT220" i="3"/>
  <c r="AT221" i="3" s="1"/>
  <c r="AU220" i="3"/>
  <c r="AU221" i="3" s="1"/>
  <c r="AO220" i="3"/>
  <c r="AO221" i="3" s="1"/>
  <c r="AN220" i="3"/>
  <c r="AN221" i="3" s="1"/>
  <c r="R220" i="3"/>
  <c r="S220" i="3"/>
  <c r="AH220" i="3"/>
  <c r="AH221" i="3" s="1"/>
  <c r="AI220" i="3"/>
  <c r="AI221" i="3" s="1"/>
  <c r="AP220" i="3"/>
  <c r="AP221" i="3" s="1"/>
  <c r="AQ220" i="3"/>
  <c r="AQ221" i="3" s="1"/>
  <c r="AD220" i="3"/>
  <c r="AD221" i="3" s="1"/>
  <c r="AE220" i="3"/>
  <c r="AE221" i="3" s="1"/>
  <c r="AM221" i="3"/>
  <c r="AC221" i="3"/>
  <c r="W240" i="8"/>
  <c r="J236" i="5"/>
  <c r="B12" i="16" l="1"/>
  <c r="H12" i="16"/>
  <c r="D14" i="16"/>
  <c r="F14" i="16"/>
  <c r="H13" i="16"/>
  <c r="H14" i="16"/>
  <c r="J42" i="16"/>
  <c r="K42" i="16"/>
  <c r="I27" i="16"/>
  <c r="K27" i="16" s="1"/>
  <c r="I44" i="16"/>
  <c r="J44" i="16" s="1"/>
  <c r="I36" i="16"/>
  <c r="K36" i="16" s="1"/>
  <c r="I43" i="16"/>
  <c r="K43" i="16" s="1"/>
  <c r="I31" i="16"/>
  <c r="J31" i="16" s="1"/>
  <c r="I35" i="16"/>
  <c r="J35" i="16" s="1"/>
  <c r="I29" i="16"/>
  <c r="J29" i="16" s="1"/>
  <c r="I30" i="16"/>
  <c r="K30" i="16" s="1"/>
  <c r="I24" i="16"/>
  <c r="K24" i="16" s="1"/>
  <c r="I47" i="16"/>
  <c r="J47" i="16" s="1"/>
  <c r="I41" i="16"/>
  <c r="K41" i="16" s="1"/>
  <c r="I45" i="16"/>
  <c r="K45" i="16" s="1"/>
  <c r="I33" i="16"/>
  <c r="K33" i="16" s="1"/>
  <c r="I37" i="16"/>
  <c r="J37" i="16" s="1"/>
  <c r="I25" i="16"/>
  <c r="J25" i="16" s="1"/>
  <c r="I46" i="16"/>
  <c r="K46" i="16" s="1"/>
  <c r="I40" i="16"/>
  <c r="K40" i="16" s="1"/>
  <c r="I34" i="16"/>
  <c r="K34" i="16" s="1"/>
  <c r="I28" i="16"/>
  <c r="K28" i="16" s="1"/>
  <c r="I39" i="16"/>
  <c r="K39" i="16" s="1"/>
  <c r="I38" i="16"/>
  <c r="J38" i="16" s="1"/>
  <c r="I32" i="16"/>
  <c r="J32" i="16" s="1"/>
  <c r="I26" i="16"/>
  <c r="J26" i="16" s="1"/>
  <c r="I23" i="16"/>
  <c r="J23" i="16" s="1"/>
  <c r="F15" i="16"/>
  <c r="D15" i="16"/>
  <c r="H15" i="16"/>
  <c r="F19" i="16"/>
  <c r="D19" i="16"/>
  <c r="H19" i="16"/>
  <c r="I19" i="16" s="1"/>
  <c r="D13" i="16"/>
  <c r="F13" i="16"/>
  <c r="J24" i="16"/>
  <c r="D18" i="16"/>
  <c r="F18" i="16"/>
  <c r="H18" i="16"/>
  <c r="I18" i="16" s="1"/>
  <c r="K47" i="16"/>
  <c r="B22" i="16"/>
  <c r="H22" i="16"/>
  <c r="I22" i="16" s="1"/>
  <c r="F22" i="16"/>
  <c r="D22" i="16"/>
  <c r="D16" i="16"/>
  <c r="H16" i="16"/>
  <c r="I16" i="16" s="1"/>
  <c r="F16" i="16"/>
  <c r="F12" i="16"/>
  <c r="D12" i="16"/>
  <c r="B21" i="16"/>
  <c r="H21" i="16"/>
  <c r="F21" i="16"/>
  <c r="D21" i="16"/>
  <c r="K44" i="16"/>
  <c r="J36" i="16"/>
  <c r="J43" i="16"/>
  <c r="F17" i="16"/>
  <c r="H17" i="16"/>
  <c r="I17" i="16" s="1"/>
  <c r="D17" i="16"/>
  <c r="D20" i="16"/>
  <c r="H20" i="16"/>
  <c r="I20" i="16" s="1"/>
  <c r="F20" i="16"/>
  <c r="I14" i="16"/>
  <c r="H160" i="5"/>
  <c r="H121" i="5"/>
  <c r="H185" i="5"/>
  <c r="H146" i="5"/>
  <c r="H210" i="5"/>
  <c r="H167" i="5"/>
  <c r="H180" i="5"/>
  <c r="H141" i="5"/>
  <c r="H205" i="5"/>
  <c r="H166" i="5"/>
  <c r="H123" i="5"/>
  <c r="H187" i="5"/>
  <c r="H136" i="5"/>
  <c r="H200" i="5"/>
  <c r="H161" i="5"/>
  <c r="H122" i="5"/>
  <c r="H186" i="5"/>
  <c r="H143" i="5"/>
  <c r="H207" i="5"/>
  <c r="H156" i="5"/>
  <c r="H220" i="5"/>
  <c r="H181" i="5"/>
  <c r="H142" i="5"/>
  <c r="H206" i="5"/>
  <c r="H163" i="5"/>
  <c r="H176" i="5"/>
  <c r="H137" i="5"/>
  <c r="H201" i="5"/>
  <c r="H162" i="5"/>
  <c r="H119" i="5"/>
  <c r="H183" i="5"/>
  <c r="H132" i="5"/>
  <c r="H196" i="5"/>
  <c r="H157" i="5"/>
  <c r="H221" i="5"/>
  <c r="H182" i="5"/>
  <c r="H139" i="5"/>
  <c r="H203" i="5"/>
  <c r="H152" i="5"/>
  <c r="H216" i="5"/>
  <c r="H177" i="5"/>
  <c r="H138" i="5"/>
  <c r="H202" i="5"/>
  <c r="H159" i="5"/>
  <c r="H172" i="5"/>
  <c r="H133" i="5"/>
  <c r="H197" i="5"/>
  <c r="H158" i="5"/>
  <c r="H222" i="5"/>
  <c r="H179" i="5"/>
  <c r="J229" i="8"/>
  <c r="K229" i="8"/>
  <c r="H128" i="5"/>
  <c r="H192" i="5"/>
  <c r="H153" i="5"/>
  <c r="H217" i="5"/>
  <c r="H178" i="5"/>
  <c r="H135" i="5"/>
  <c r="H199" i="5"/>
  <c r="H148" i="5"/>
  <c r="H212" i="5"/>
  <c r="H173" i="5"/>
  <c r="H134" i="5"/>
  <c r="H198" i="5"/>
  <c r="H155" i="5"/>
  <c r="H219" i="5"/>
  <c r="H168" i="5"/>
  <c r="H129" i="5"/>
  <c r="H193" i="5"/>
  <c r="H154" i="5"/>
  <c r="H218" i="5"/>
  <c r="H175" i="5"/>
  <c r="H124" i="5"/>
  <c r="H188" i="5"/>
  <c r="H149" i="5"/>
  <c r="H213" i="5"/>
  <c r="H174" i="5"/>
  <c r="H131" i="5"/>
  <c r="H195" i="5"/>
  <c r="I229" i="8"/>
  <c r="H144" i="5"/>
  <c r="H208" i="5"/>
  <c r="H169" i="5"/>
  <c r="H130" i="5"/>
  <c r="H194" i="5"/>
  <c r="H151" i="5"/>
  <c r="H215" i="5"/>
  <c r="H164" i="5"/>
  <c r="H125" i="5"/>
  <c r="H189" i="5"/>
  <c r="H150" i="5"/>
  <c r="H214" i="5"/>
  <c r="H171" i="5"/>
  <c r="H120" i="5"/>
  <c r="H184" i="5"/>
  <c r="H145" i="5"/>
  <c r="H209" i="5"/>
  <c r="H170" i="5"/>
  <c r="H127" i="5"/>
  <c r="H191" i="5"/>
  <c r="H140" i="5"/>
  <c r="H204" i="5"/>
  <c r="H165" i="5"/>
  <c r="H126" i="5"/>
  <c r="H190" i="5"/>
  <c r="H147" i="5"/>
  <c r="H211" i="5"/>
  <c r="AV19" i="8"/>
  <c r="AX220" i="3"/>
  <c r="H13" i="5"/>
  <c r="H115" i="5"/>
  <c r="H28" i="5"/>
  <c r="H70" i="5"/>
  <c r="H48" i="5"/>
  <c r="H18" i="5"/>
  <c r="H64" i="5"/>
  <c r="H106" i="5"/>
  <c r="H109" i="5"/>
  <c r="H17" i="5"/>
  <c r="H41" i="5"/>
  <c r="H51" i="5"/>
  <c r="H118" i="5"/>
  <c r="H39" i="5"/>
  <c r="H23" i="5"/>
  <c r="H87" i="5"/>
  <c r="H43" i="5"/>
  <c r="H44" i="5"/>
  <c r="H36" i="5"/>
  <c r="H35" i="5"/>
  <c r="H14" i="5"/>
  <c r="H65" i="5"/>
  <c r="H100" i="5"/>
  <c r="H97" i="5"/>
  <c r="H69" i="5"/>
  <c r="H76" i="5"/>
  <c r="H102" i="5"/>
  <c r="H27" i="5"/>
  <c r="H19" i="5"/>
  <c r="H50" i="5"/>
  <c r="H99" i="5"/>
  <c r="H75" i="5"/>
  <c r="H110" i="5"/>
  <c r="H55" i="5"/>
  <c r="H58" i="5"/>
  <c r="H45" i="5"/>
  <c r="H92" i="5"/>
  <c r="H81" i="5"/>
  <c r="H93" i="5"/>
  <c r="H33" i="5"/>
  <c r="H104" i="5"/>
  <c r="H53" i="5"/>
  <c r="H85" i="5"/>
  <c r="H101" i="5"/>
  <c r="H103" i="5"/>
  <c r="H47" i="5"/>
  <c r="H60" i="5"/>
  <c r="H63" i="5"/>
  <c r="H82" i="5"/>
  <c r="H94" i="5"/>
  <c r="H80" i="5"/>
  <c r="H79" i="5"/>
  <c r="H46" i="5"/>
  <c r="H95" i="5"/>
  <c r="H88" i="5"/>
  <c r="H49" i="5"/>
  <c r="H112" i="5"/>
  <c r="H37" i="5"/>
  <c r="H25" i="5"/>
  <c r="H111" i="5"/>
  <c r="H54" i="5"/>
  <c r="H24" i="5"/>
  <c r="H66" i="5"/>
  <c r="H20" i="5"/>
  <c r="H62" i="5"/>
  <c r="H74" i="5"/>
  <c r="H90" i="5"/>
  <c r="H57" i="5"/>
  <c r="H77" i="5"/>
  <c r="H113" i="5"/>
  <c r="H29" i="5"/>
  <c r="H72" i="5"/>
  <c r="H91" i="5"/>
  <c r="H38" i="5"/>
  <c r="H107" i="5"/>
  <c r="H71" i="5"/>
  <c r="H30" i="5"/>
  <c r="H42" i="5"/>
  <c r="H16" i="5"/>
  <c r="H52" i="5"/>
  <c r="H67" i="5"/>
  <c r="H86" i="5"/>
  <c r="H22" i="5"/>
  <c r="H68" i="5"/>
  <c r="H83" i="5"/>
  <c r="H98" i="5"/>
  <c r="H34" i="5"/>
  <c r="H15" i="5"/>
  <c r="H59" i="5"/>
  <c r="H32" i="5"/>
  <c r="H31" i="5"/>
  <c r="H40" i="5"/>
  <c r="H78" i="5"/>
  <c r="H56" i="5"/>
  <c r="H26" i="5"/>
  <c r="H73" i="5"/>
  <c r="H21" i="5"/>
  <c r="H61" i="5"/>
  <c r="H96" i="5"/>
  <c r="H105" i="5"/>
  <c r="H84" i="5"/>
  <c r="H108" i="5"/>
  <c r="H89" i="5"/>
  <c r="H114" i="5"/>
  <c r="H116" i="5"/>
  <c r="V4" i="5"/>
  <c r="V3" i="5"/>
  <c r="J39" i="16" l="1"/>
  <c r="J46" i="16"/>
  <c r="J30" i="16"/>
  <c r="K29" i="16"/>
  <c r="K25" i="16"/>
  <c r="J40" i="16"/>
  <c r="K23" i="16"/>
  <c r="J45" i="16"/>
  <c r="J27" i="16"/>
  <c r="K32" i="16"/>
  <c r="K37" i="16"/>
  <c r="K38" i="16"/>
  <c r="J33" i="16"/>
  <c r="K35" i="16"/>
  <c r="J34" i="16"/>
  <c r="J41" i="16"/>
  <c r="J28" i="16"/>
  <c r="K26" i="16"/>
  <c r="K31" i="16"/>
  <c r="K18" i="16"/>
  <c r="J18" i="16"/>
  <c r="I13" i="16"/>
  <c r="K19" i="16"/>
  <c r="J19" i="16"/>
  <c r="I15" i="16"/>
  <c r="J20" i="16"/>
  <c r="K20" i="16"/>
  <c r="K17" i="16"/>
  <c r="J17" i="16"/>
  <c r="I21" i="16"/>
  <c r="J16" i="16"/>
  <c r="K16" i="16"/>
  <c r="K22" i="16"/>
  <c r="J22" i="16"/>
  <c r="K14" i="16"/>
  <c r="J14" i="16"/>
  <c r="AW19" i="8"/>
  <c r="I117" i="5"/>
  <c r="I211" i="5"/>
  <c r="I165" i="5"/>
  <c r="I127" i="5"/>
  <c r="I184" i="5"/>
  <c r="I150" i="5"/>
  <c r="I215" i="5"/>
  <c r="I169" i="5"/>
  <c r="I213" i="5"/>
  <c r="I175" i="5"/>
  <c r="I129" i="5"/>
  <c r="I198" i="5"/>
  <c r="I148" i="5"/>
  <c r="I217" i="5"/>
  <c r="I158" i="5"/>
  <c r="I159" i="5"/>
  <c r="I216" i="5"/>
  <c r="I182" i="5"/>
  <c r="I132" i="5"/>
  <c r="I201" i="5"/>
  <c r="I206" i="5"/>
  <c r="I156" i="5"/>
  <c r="I122" i="5"/>
  <c r="I187" i="5"/>
  <c r="I141" i="5"/>
  <c r="I146" i="5"/>
  <c r="AX19" i="8"/>
  <c r="I126" i="5"/>
  <c r="I191" i="5"/>
  <c r="I145" i="5"/>
  <c r="I214" i="5"/>
  <c r="I164" i="5"/>
  <c r="I130" i="5"/>
  <c r="I174" i="5"/>
  <c r="I124" i="5"/>
  <c r="I193" i="5"/>
  <c r="I155" i="5"/>
  <c r="I212" i="5"/>
  <c r="I178" i="5"/>
  <c r="I128" i="5"/>
  <c r="I222" i="5"/>
  <c r="I172" i="5"/>
  <c r="I177" i="5"/>
  <c r="I139" i="5"/>
  <c r="I196" i="5"/>
  <c r="I162" i="5"/>
  <c r="I163" i="5"/>
  <c r="I220" i="5"/>
  <c r="I186" i="5"/>
  <c r="I136" i="5"/>
  <c r="I205" i="5"/>
  <c r="I210" i="5"/>
  <c r="I160" i="5"/>
  <c r="I190" i="5"/>
  <c r="I140" i="5"/>
  <c r="I209" i="5"/>
  <c r="I171" i="5"/>
  <c r="I125" i="5"/>
  <c r="I194" i="5"/>
  <c r="I144" i="5"/>
  <c r="I131" i="5"/>
  <c r="I188" i="5"/>
  <c r="I154" i="5"/>
  <c r="I219" i="5"/>
  <c r="I173" i="5"/>
  <c r="I135" i="5"/>
  <c r="I192" i="5"/>
  <c r="I179" i="5"/>
  <c r="I133" i="5"/>
  <c r="I138" i="5"/>
  <c r="I203" i="5"/>
  <c r="I157" i="5"/>
  <c r="I119" i="5"/>
  <c r="I176" i="5"/>
  <c r="I181" i="5"/>
  <c r="I143" i="5"/>
  <c r="I200" i="5"/>
  <c r="I166" i="5"/>
  <c r="I167" i="5"/>
  <c r="I121" i="5"/>
  <c r="I147" i="5"/>
  <c r="I204" i="5"/>
  <c r="I170" i="5"/>
  <c r="I120" i="5"/>
  <c r="I189" i="5"/>
  <c r="I151" i="5"/>
  <c r="I208" i="5"/>
  <c r="I195" i="5"/>
  <c r="I149" i="5"/>
  <c r="I218" i="5"/>
  <c r="I168" i="5"/>
  <c r="I134" i="5"/>
  <c r="I199" i="5"/>
  <c r="I153" i="5"/>
  <c r="I197" i="5"/>
  <c r="I202" i="5"/>
  <c r="I152" i="5"/>
  <c r="I221" i="5"/>
  <c r="I183" i="5"/>
  <c r="I137" i="5"/>
  <c r="I142" i="5"/>
  <c r="I207" i="5"/>
  <c r="I161" i="5"/>
  <c r="I123" i="5"/>
  <c r="I180" i="5"/>
  <c r="I185" i="5"/>
  <c r="J117" i="5"/>
  <c r="I115" i="5"/>
  <c r="I48" i="5"/>
  <c r="I21" i="5"/>
  <c r="I83" i="5"/>
  <c r="I91" i="5"/>
  <c r="I54" i="5"/>
  <c r="I46" i="5"/>
  <c r="I103" i="5"/>
  <c r="I93" i="5"/>
  <c r="I58" i="5"/>
  <c r="I102" i="5"/>
  <c r="I43" i="5"/>
  <c r="I109" i="5"/>
  <c r="I114" i="5"/>
  <c r="I61" i="5"/>
  <c r="I32" i="5"/>
  <c r="I98" i="5"/>
  <c r="I38" i="5"/>
  <c r="I74" i="5"/>
  <c r="I37" i="5"/>
  <c r="I33" i="5"/>
  <c r="I75" i="5"/>
  <c r="I65" i="5"/>
  <c r="I44" i="5"/>
  <c r="I39" i="5"/>
  <c r="I17" i="5"/>
  <c r="I89" i="5"/>
  <c r="I31" i="5"/>
  <c r="I16" i="5"/>
  <c r="I107" i="5"/>
  <c r="I29" i="5"/>
  <c r="I25" i="5"/>
  <c r="I80" i="5"/>
  <c r="I60" i="5"/>
  <c r="I104" i="5"/>
  <c r="I92" i="5"/>
  <c r="I110" i="5"/>
  <c r="I19" i="5"/>
  <c r="I100" i="5"/>
  <c r="I36" i="5"/>
  <c r="I23" i="5"/>
  <c r="I118" i="5"/>
  <c r="I41" i="5"/>
  <c r="I18" i="5"/>
  <c r="I84" i="5"/>
  <c r="I78" i="5"/>
  <c r="I59" i="5"/>
  <c r="I67" i="5"/>
  <c r="I30" i="5"/>
  <c r="I77" i="5"/>
  <c r="I62" i="5"/>
  <c r="I112" i="5"/>
  <c r="I82" i="5"/>
  <c r="I85" i="5"/>
  <c r="I99" i="5"/>
  <c r="I69" i="5"/>
  <c r="I14" i="5"/>
  <c r="I106" i="5"/>
  <c r="I70" i="5"/>
  <c r="I108" i="5"/>
  <c r="I56" i="5"/>
  <c r="I86" i="5"/>
  <c r="I42" i="5"/>
  <c r="I113" i="5"/>
  <c r="I24" i="5"/>
  <c r="I95" i="5"/>
  <c r="I94" i="5"/>
  <c r="I47" i="5"/>
  <c r="I101" i="5"/>
  <c r="I45" i="5"/>
  <c r="I27" i="5"/>
  <c r="I116" i="5"/>
  <c r="I96" i="5"/>
  <c r="I26" i="5"/>
  <c r="I34" i="5"/>
  <c r="I22" i="5"/>
  <c r="I90" i="5"/>
  <c r="I66" i="5"/>
  <c r="I88" i="5"/>
  <c r="I105" i="5"/>
  <c r="I73" i="5"/>
  <c r="I40" i="5"/>
  <c r="I15" i="5"/>
  <c r="I68" i="5"/>
  <c r="I52" i="5"/>
  <c r="I71" i="5"/>
  <c r="I72" i="5"/>
  <c r="I57" i="5"/>
  <c r="I20" i="5"/>
  <c r="I111" i="5"/>
  <c r="I49" i="5"/>
  <c r="I79" i="5"/>
  <c r="I63" i="5"/>
  <c r="I53" i="5"/>
  <c r="I81" i="5"/>
  <c r="I55" i="5"/>
  <c r="I50" i="5"/>
  <c r="I76" i="5"/>
  <c r="J115" i="5"/>
  <c r="AY112" i="3"/>
  <c r="I97" i="5"/>
  <c r="I35" i="5"/>
  <c r="I87" i="5"/>
  <c r="I51" i="5"/>
  <c r="I64" i="5"/>
  <c r="I28" i="5"/>
  <c r="K15" i="16" l="1"/>
  <c r="J15" i="16"/>
  <c r="K13" i="16"/>
  <c r="J13" i="16"/>
  <c r="K21" i="16"/>
  <c r="J21" i="16"/>
  <c r="J161" i="5"/>
  <c r="AY158" i="3"/>
  <c r="J183" i="5"/>
  <c r="AY180" i="3"/>
  <c r="J197" i="5"/>
  <c r="AY194" i="3"/>
  <c r="J168" i="5"/>
  <c r="AY165" i="3"/>
  <c r="J208" i="5"/>
  <c r="AY205" i="3"/>
  <c r="J170" i="5"/>
  <c r="AY167" i="3"/>
  <c r="J167" i="5"/>
  <c r="AY164" i="3"/>
  <c r="J181" i="5"/>
  <c r="AY178" i="3"/>
  <c r="J203" i="5"/>
  <c r="AY200" i="3"/>
  <c r="J192" i="5"/>
  <c r="AY189" i="3"/>
  <c r="J154" i="5"/>
  <c r="AY151" i="3"/>
  <c r="J194" i="5"/>
  <c r="AY191" i="3"/>
  <c r="J140" i="5"/>
  <c r="AY137" i="3"/>
  <c r="J205" i="5"/>
  <c r="AY202" i="3"/>
  <c r="J163" i="5"/>
  <c r="AY160" i="3"/>
  <c r="J177" i="5"/>
  <c r="AY174" i="3"/>
  <c r="J178" i="5"/>
  <c r="AY175" i="3"/>
  <c r="J124" i="5"/>
  <c r="AY121" i="3"/>
  <c r="J214" i="5"/>
  <c r="AY211" i="3"/>
  <c r="J141" i="5"/>
  <c r="AY138" i="3"/>
  <c r="J206" i="5"/>
  <c r="AY203" i="3"/>
  <c r="J216" i="5"/>
  <c r="AY213" i="3"/>
  <c r="J148" i="5"/>
  <c r="AY145" i="3"/>
  <c r="J213" i="5"/>
  <c r="AY210" i="3"/>
  <c r="J184" i="5"/>
  <c r="AY181" i="3"/>
  <c r="J123" i="5"/>
  <c r="AY120" i="3"/>
  <c r="J137" i="5"/>
  <c r="AY134" i="3"/>
  <c r="J202" i="5"/>
  <c r="AY199" i="3"/>
  <c r="J134" i="5"/>
  <c r="AY131" i="3"/>
  <c r="J195" i="5"/>
  <c r="AY192" i="3"/>
  <c r="J120" i="5"/>
  <c r="AY117" i="3"/>
  <c r="J121" i="5"/>
  <c r="AY118" i="3"/>
  <c r="J143" i="5"/>
  <c r="AY140" i="3"/>
  <c r="J157" i="5"/>
  <c r="AY154" i="3"/>
  <c r="J179" i="5"/>
  <c r="AY176" i="3"/>
  <c r="J219" i="5"/>
  <c r="AY216" i="3"/>
  <c r="J144" i="5"/>
  <c r="AY141" i="3"/>
  <c r="J209" i="5"/>
  <c r="AY206" i="3"/>
  <c r="J210" i="5"/>
  <c r="AY207" i="3"/>
  <c r="J220" i="5"/>
  <c r="AY217" i="3"/>
  <c r="J139" i="5"/>
  <c r="AY136" i="3"/>
  <c r="J128" i="5"/>
  <c r="AY125" i="3"/>
  <c r="J193" i="5"/>
  <c r="AY190" i="3"/>
  <c r="J164" i="5"/>
  <c r="AY161" i="3"/>
  <c r="J126" i="5"/>
  <c r="AY123" i="3"/>
  <c r="J146" i="5"/>
  <c r="AY143" i="3"/>
  <c r="J156" i="5"/>
  <c r="AY153" i="3"/>
  <c r="J182" i="5"/>
  <c r="AY179" i="3"/>
  <c r="J217" i="5"/>
  <c r="AY214" i="3"/>
  <c r="J175" i="5"/>
  <c r="AY172" i="3"/>
  <c r="J150" i="5"/>
  <c r="AY147" i="3"/>
  <c r="J211" i="5"/>
  <c r="AY208" i="3"/>
  <c r="J180" i="5"/>
  <c r="AY177" i="3"/>
  <c r="J142" i="5"/>
  <c r="AY139" i="3"/>
  <c r="J152" i="5"/>
  <c r="AY149" i="3"/>
  <c r="J199" i="5"/>
  <c r="AY196" i="3"/>
  <c r="J149" i="5"/>
  <c r="AY146" i="3"/>
  <c r="J189" i="5"/>
  <c r="AY186" i="3"/>
  <c r="J147" i="5"/>
  <c r="AY144" i="3"/>
  <c r="J200" i="5"/>
  <c r="AY197" i="3"/>
  <c r="J119" i="5"/>
  <c r="AY116" i="3"/>
  <c r="J133" i="5"/>
  <c r="AY130" i="3"/>
  <c r="J173" i="5"/>
  <c r="AY170" i="3"/>
  <c r="J131" i="5"/>
  <c r="AY128" i="3"/>
  <c r="J171" i="5"/>
  <c r="AY168" i="3"/>
  <c r="J160" i="5"/>
  <c r="AY157" i="3"/>
  <c r="J186" i="5"/>
  <c r="AY183" i="3"/>
  <c r="J196" i="5"/>
  <c r="AY193" i="3"/>
  <c r="J222" i="5"/>
  <c r="AY219" i="3"/>
  <c r="J155" i="5"/>
  <c r="AY152" i="3"/>
  <c r="J130" i="5"/>
  <c r="AY127" i="3"/>
  <c r="J191" i="5"/>
  <c r="AY188" i="3"/>
  <c r="J122" i="5"/>
  <c r="AY119" i="3"/>
  <c r="J132" i="5"/>
  <c r="AY129" i="3"/>
  <c r="J158" i="5"/>
  <c r="AY155" i="3"/>
  <c r="J129" i="5"/>
  <c r="AY126" i="3"/>
  <c r="J215" i="5"/>
  <c r="AY212" i="3"/>
  <c r="J165" i="5"/>
  <c r="AY162" i="3"/>
  <c r="J185" i="5"/>
  <c r="AY182" i="3"/>
  <c r="J207" i="5"/>
  <c r="AY204" i="3"/>
  <c r="J221" i="5"/>
  <c r="AY218" i="3"/>
  <c r="J153" i="5"/>
  <c r="AY150" i="3"/>
  <c r="J218" i="5"/>
  <c r="AY215" i="3"/>
  <c r="J151" i="5"/>
  <c r="AY148" i="3"/>
  <c r="J204" i="5"/>
  <c r="AY201" i="3"/>
  <c r="J166" i="5"/>
  <c r="AY163" i="3"/>
  <c r="J176" i="5"/>
  <c r="AY173" i="3"/>
  <c r="J138" i="5"/>
  <c r="AY135" i="3"/>
  <c r="J135" i="5"/>
  <c r="AY132" i="3"/>
  <c r="J188" i="5"/>
  <c r="AY185" i="3"/>
  <c r="J125" i="5"/>
  <c r="AY122" i="3"/>
  <c r="J190" i="5"/>
  <c r="AY187" i="3"/>
  <c r="J136" i="5"/>
  <c r="AY133" i="3"/>
  <c r="J162" i="5"/>
  <c r="AY159" i="3"/>
  <c r="J172" i="5"/>
  <c r="AY169" i="3"/>
  <c r="J212" i="5"/>
  <c r="AY209" i="3"/>
  <c r="J174" i="5"/>
  <c r="AY171" i="3"/>
  <c r="J145" i="5"/>
  <c r="AY142" i="3"/>
  <c r="J187" i="5"/>
  <c r="AY184" i="3"/>
  <c r="J201" i="5"/>
  <c r="AY198" i="3"/>
  <c r="J159" i="5"/>
  <c r="AY156" i="3"/>
  <c r="J198" i="5"/>
  <c r="AY195" i="3"/>
  <c r="J169" i="5"/>
  <c r="AY166" i="3"/>
  <c r="J127" i="5"/>
  <c r="AY124" i="3"/>
  <c r="AY114" i="3"/>
  <c r="AY109" i="3"/>
  <c r="J112" i="5"/>
  <c r="AY64" i="3"/>
  <c r="J67" i="5"/>
  <c r="AY38" i="3"/>
  <c r="J41" i="5"/>
  <c r="AY26" i="3"/>
  <c r="J29" i="5"/>
  <c r="AY71" i="3"/>
  <c r="J74" i="5"/>
  <c r="AY99" i="3"/>
  <c r="J102" i="5"/>
  <c r="AY52" i="3"/>
  <c r="J55" i="5"/>
  <c r="AY76" i="3"/>
  <c r="J79" i="5"/>
  <c r="AY44" i="3"/>
  <c r="J47" i="5"/>
  <c r="AY110" i="3"/>
  <c r="J113" i="5"/>
  <c r="AY105" i="3"/>
  <c r="J108" i="5"/>
  <c r="AY27" i="3"/>
  <c r="J30" i="5"/>
  <c r="AY15" i="3"/>
  <c r="J18" i="5"/>
  <c r="AY89" i="3"/>
  <c r="J92" i="5"/>
  <c r="AY22" i="3"/>
  <c r="J25" i="5"/>
  <c r="AY34" i="3"/>
  <c r="J37" i="5"/>
  <c r="J114" i="5"/>
  <c r="AY111" i="3"/>
  <c r="AY40" i="3"/>
  <c r="J43" i="5"/>
  <c r="AY100" i="3"/>
  <c r="J103" i="5"/>
  <c r="AY25" i="3"/>
  <c r="J28" i="5"/>
  <c r="AY32" i="3"/>
  <c r="J35" i="5"/>
  <c r="AY47" i="3"/>
  <c r="J50" i="5"/>
  <c r="AY60" i="3"/>
  <c r="J63" i="5"/>
  <c r="AY17" i="3"/>
  <c r="J20" i="5"/>
  <c r="AY49" i="3"/>
  <c r="J52" i="5"/>
  <c r="AY70" i="3"/>
  <c r="J73" i="5"/>
  <c r="AY87" i="3"/>
  <c r="J90" i="5"/>
  <c r="AY93" i="3"/>
  <c r="J96" i="5"/>
  <c r="AY98" i="3"/>
  <c r="J101" i="5"/>
  <c r="AY21" i="3"/>
  <c r="J24" i="5"/>
  <c r="AY53" i="3"/>
  <c r="J56" i="5"/>
  <c r="AY11" i="3"/>
  <c r="J14" i="5"/>
  <c r="J85" i="5"/>
  <c r="AY82" i="3"/>
  <c r="AY74" i="3"/>
  <c r="J77" i="5"/>
  <c r="AY75" i="3"/>
  <c r="J78" i="5"/>
  <c r="AY20" i="3"/>
  <c r="J23" i="5"/>
  <c r="AY107" i="3"/>
  <c r="J110" i="5"/>
  <c r="AY77" i="3"/>
  <c r="J80" i="5"/>
  <c r="AY13" i="3"/>
  <c r="J16" i="5"/>
  <c r="AY36" i="3"/>
  <c r="J39" i="5"/>
  <c r="AY30" i="3"/>
  <c r="J33" i="5"/>
  <c r="AY95" i="3"/>
  <c r="J98" i="5"/>
  <c r="AY106" i="3"/>
  <c r="J109" i="5"/>
  <c r="AY90" i="3"/>
  <c r="J93" i="5"/>
  <c r="AY88" i="3"/>
  <c r="J91" i="5"/>
  <c r="AY48" i="3"/>
  <c r="J51" i="5"/>
  <c r="AY78" i="3"/>
  <c r="J81" i="5"/>
  <c r="AY46" i="3"/>
  <c r="J49" i="5"/>
  <c r="AY69" i="3"/>
  <c r="J72" i="5"/>
  <c r="AY12" i="3"/>
  <c r="J15" i="5"/>
  <c r="AY85" i="3"/>
  <c r="J88" i="5"/>
  <c r="AY31" i="3"/>
  <c r="J34" i="5"/>
  <c r="AY24" i="3"/>
  <c r="J27" i="5"/>
  <c r="AY91" i="3"/>
  <c r="J94" i="5"/>
  <c r="AY39" i="3"/>
  <c r="J42" i="5"/>
  <c r="AY67" i="3"/>
  <c r="J70" i="5"/>
  <c r="AY97" i="3"/>
  <c r="J100" i="5"/>
  <c r="AY101" i="3"/>
  <c r="J104" i="5"/>
  <c r="AY86" i="3"/>
  <c r="J89" i="5"/>
  <c r="AY62" i="3"/>
  <c r="J65" i="5"/>
  <c r="AY58" i="3"/>
  <c r="J61" i="5"/>
  <c r="AY43" i="3"/>
  <c r="J46" i="5"/>
  <c r="AY18" i="3"/>
  <c r="J21" i="5"/>
  <c r="AY61" i="3"/>
  <c r="J64" i="5"/>
  <c r="AY94" i="3"/>
  <c r="J97" i="5"/>
  <c r="AY54" i="3"/>
  <c r="J57" i="5"/>
  <c r="AY65" i="3"/>
  <c r="J68" i="5"/>
  <c r="AY102" i="3"/>
  <c r="J105" i="5"/>
  <c r="AY19" i="3"/>
  <c r="J22" i="5"/>
  <c r="AY66" i="3"/>
  <c r="J69" i="5"/>
  <c r="AY79" i="3"/>
  <c r="J82" i="5"/>
  <c r="AY81" i="3"/>
  <c r="J84" i="5"/>
  <c r="J118" i="5"/>
  <c r="AY115" i="3"/>
  <c r="AY33" i="3"/>
  <c r="J36" i="5"/>
  <c r="AY28" i="3"/>
  <c r="J31" i="5"/>
  <c r="AY41" i="3"/>
  <c r="J44" i="5"/>
  <c r="AY29" i="3"/>
  <c r="J32" i="5"/>
  <c r="AY80" i="3"/>
  <c r="J83" i="5"/>
  <c r="AY84" i="3"/>
  <c r="J87" i="5"/>
  <c r="AY73" i="3"/>
  <c r="J76" i="5"/>
  <c r="AY50" i="3"/>
  <c r="J53" i="5"/>
  <c r="AY108" i="3"/>
  <c r="J111" i="5"/>
  <c r="AY68" i="3"/>
  <c r="J71" i="5"/>
  <c r="AY37" i="3"/>
  <c r="J40" i="5"/>
  <c r="AY63" i="3"/>
  <c r="J66" i="5"/>
  <c r="AY23" i="3"/>
  <c r="J26" i="5"/>
  <c r="J116" i="5"/>
  <c r="AY113" i="3"/>
  <c r="AY42" i="3"/>
  <c r="J45" i="5"/>
  <c r="AY92" i="3"/>
  <c r="J95" i="5"/>
  <c r="AY83" i="3"/>
  <c r="J86" i="5"/>
  <c r="AY103" i="3"/>
  <c r="J106" i="5"/>
  <c r="AY96" i="3"/>
  <c r="J99" i="5"/>
  <c r="AY59" i="3"/>
  <c r="J62" i="5"/>
  <c r="AY56" i="3"/>
  <c r="J59" i="5"/>
  <c r="AY16" i="3"/>
  <c r="J19" i="5"/>
  <c r="AY57" i="3"/>
  <c r="J60" i="5"/>
  <c r="AY104" i="3"/>
  <c r="J107" i="5"/>
  <c r="AY14" i="3"/>
  <c r="J17" i="5"/>
  <c r="AY72" i="3"/>
  <c r="J75" i="5"/>
  <c r="AY35" i="3"/>
  <c r="J38" i="5"/>
  <c r="AY55" i="3"/>
  <c r="J58" i="5"/>
  <c r="AY51" i="3"/>
  <c r="J54" i="5"/>
  <c r="AY45" i="3"/>
  <c r="J48" i="5"/>
  <c r="J57" i="16"/>
  <c r="I56" i="16"/>
  <c r="I50" i="16"/>
  <c r="C57" i="16"/>
  <c r="B56" i="16"/>
  <c r="B52" i="16"/>
  <c r="I5" i="16"/>
  <c r="D37" i="16" l="1"/>
  <c r="F37" i="16"/>
  <c r="D44" i="16"/>
  <c r="F44" i="16"/>
  <c r="D36" i="16"/>
  <c r="F36" i="16"/>
  <c r="D34" i="16"/>
  <c r="F34" i="16"/>
  <c r="D41" i="16"/>
  <c r="F41" i="16"/>
  <c r="D46" i="16"/>
  <c r="F46" i="16"/>
  <c r="D32" i="16"/>
  <c r="F32" i="16"/>
  <c r="D29" i="16"/>
  <c r="F29" i="16"/>
  <c r="D43" i="16"/>
  <c r="F43" i="16"/>
  <c r="D28" i="16"/>
  <c r="F28" i="16"/>
  <c r="D30" i="16"/>
  <c r="F30" i="16"/>
  <c r="D27" i="16"/>
  <c r="F27" i="16"/>
  <c r="D39" i="16"/>
  <c r="F39" i="16"/>
  <c r="D40" i="16"/>
  <c r="F40" i="16"/>
  <c r="D24" i="16"/>
  <c r="F24" i="16"/>
  <c r="D26" i="16"/>
  <c r="F26" i="16"/>
  <c r="D23" i="16"/>
  <c r="F23" i="16"/>
  <c r="D47" i="16"/>
  <c r="F47" i="16"/>
  <c r="D33" i="16"/>
  <c r="F33" i="16"/>
  <c r="D42" i="16"/>
  <c r="F42" i="16"/>
  <c r="D25" i="16"/>
  <c r="F25" i="16"/>
  <c r="D38" i="16"/>
  <c r="F38" i="16"/>
  <c r="D45" i="16"/>
  <c r="F45" i="16"/>
  <c r="D35" i="16"/>
  <c r="F35" i="16"/>
  <c r="D31" i="16"/>
  <c r="F31" i="16"/>
  <c r="B44" i="16"/>
  <c r="B36" i="16"/>
  <c r="B34" i="16"/>
  <c r="B41" i="16"/>
  <c r="B46" i="16"/>
  <c r="B32" i="16"/>
  <c r="B29" i="16"/>
  <c r="B43" i="16"/>
  <c r="B28" i="16"/>
  <c r="B30" i="16"/>
  <c r="B26" i="16"/>
  <c r="B47" i="16"/>
  <c r="B40" i="16"/>
  <c r="L13" i="16" s="1"/>
  <c r="B24" i="16"/>
  <c r="B37" i="16"/>
  <c r="B27" i="16"/>
  <c r="B23" i="16"/>
  <c r="B39" i="16"/>
  <c r="B33" i="16"/>
  <c r="B42" i="16"/>
  <c r="B25" i="16"/>
  <c r="B38" i="16"/>
  <c r="B45" i="16"/>
  <c r="B35" i="16"/>
  <c r="B31" i="16"/>
  <c r="BB175" i="8"/>
  <c r="K169" i="5" s="1"/>
  <c r="BA175" i="8"/>
  <c r="AZ175" i="8"/>
  <c r="BA193" i="8"/>
  <c r="BB193" i="8"/>
  <c r="K187" i="5" s="1"/>
  <c r="AZ193" i="8"/>
  <c r="BA178" i="8"/>
  <c r="BB178" i="8"/>
  <c r="K172" i="5" s="1"/>
  <c r="AZ178" i="8"/>
  <c r="BB131" i="8"/>
  <c r="K125" i="5" s="1"/>
  <c r="BA131" i="8"/>
  <c r="AZ131" i="8"/>
  <c r="BA182" i="8"/>
  <c r="BB182" i="8"/>
  <c r="K176" i="5" s="1"/>
  <c r="AZ182" i="8"/>
  <c r="BB224" i="8"/>
  <c r="K218" i="5" s="1"/>
  <c r="BA224" i="8"/>
  <c r="AZ224" i="8"/>
  <c r="BB191" i="8"/>
  <c r="K185" i="5" s="1"/>
  <c r="BA191" i="8"/>
  <c r="AZ191" i="8"/>
  <c r="BB164" i="8"/>
  <c r="K158" i="5" s="1"/>
  <c r="BA164" i="8"/>
  <c r="AZ164" i="8"/>
  <c r="BB136" i="8"/>
  <c r="K130" i="5" s="1"/>
  <c r="BA136" i="8"/>
  <c r="AZ136" i="8"/>
  <c r="BB192" i="8"/>
  <c r="K186" i="5" s="1"/>
  <c r="BA192" i="8"/>
  <c r="AZ192" i="8"/>
  <c r="BB179" i="8"/>
  <c r="K173" i="5" s="1"/>
  <c r="BA179" i="8"/>
  <c r="AZ179" i="8"/>
  <c r="BB153" i="8"/>
  <c r="K147" i="5" s="1"/>
  <c r="BA153" i="8"/>
  <c r="AZ153" i="8"/>
  <c r="BB158" i="8"/>
  <c r="K152" i="5" s="1"/>
  <c r="BA158" i="8"/>
  <c r="AZ158" i="8"/>
  <c r="BB156" i="8"/>
  <c r="K150" i="5" s="1"/>
  <c r="BA156" i="8"/>
  <c r="AZ156" i="8"/>
  <c r="BA162" i="8"/>
  <c r="BB162" i="8"/>
  <c r="K156" i="5" s="1"/>
  <c r="AZ162" i="8"/>
  <c r="BA199" i="8"/>
  <c r="BB199" i="8"/>
  <c r="K193" i="5" s="1"/>
  <c r="AZ199" i="8"/>
  <c r="BB216" i="8"/>
  <c r="K210" i="5" s="1"/>
  <c r="BA216" i="8"/>
  <c r="AZ216" i="8"/>
  <c r="BB185" i="8"/>
  <c r="K179" i="5" s="1"/>
  <c r="BA185" i="8"/>
  <c r="AZ185" i="8"/>
  <c r="BB126" i="8"/>
  <c r="K120" i="5" s="1"/>
  <c r="BA126" i="8"/>
  <c r="AZ126" i="8"/>
  <c r="BB143" i="8"/>
  <c r="K137" i="5" s="1"/>
  <c r="BA143" i="8"/>
  <c r="AZ143" i="8"/>
  <c r="BB154" i="8"/>
  <c r="K148" i="5" s="1"/>
  <c r="BA154" i="8"/>
  <c r="AZ154" i="8"/>
  <c r="BB220" i="8"/>
  <c r="K214" i="5" s="1"/>
  <c r="BA220" i="8"/>
  <c r="AZ220" i="8"/>
  <c r="BB169" i="8"/>
  <c r="K163" i="5" s="1"/>
  <c r="BA169" i="8"/>
  <c r="AZ169" i="8"/>
  <c r="BB160" i="8"/>
  <c r="K154" i="5" s="1"/>
  <c r="BA160" i="8"/>
  <c r="AZ160" i="8"/>
  <c r="BA173" i="8"/>
  <c r="BB173" i="8"/>
  <c r="K167" i="5" s="1"/>
  <c r="AZ173" i="8"/>
  <c r="BA203" i="8"/>
  <c r="BB203" i="8"/>
  <c r="K197" i="5" s="1"/>
  <c r="AZ203" i="8"/>
  <c r="BB133" i="8"/>
  <c r="K127" i="5" s="1"/>
  <c r="BA133" i="8"/>
  <c r="AZ133" i="8"/>
  <c r="BB207" i="8"/>
  <c r="K201" i="5" s="1"/>
  <c r="BA207" i="8"/>
  <c r="AZ207" i="8"/>
  <c r="BB218" i="8"/>
  <c r="K212" i="5" s="1"/>
  <c r="BA218" i="8"/>
  <c r="AZ218" i="8"/>
  <c r="BB196" i="8"/>
  <c r="K190" i="5" s="1"/>
  <c r="BA196" i="8"/>
  <c r="AZ196" i="8"/>
  <c r="BB144" i="8"/>
  <c r="K138" i="5" s="1"/>
  <c r="BA144" i="8"/>
  <c r="AZ144" i="8"/>
  <c r="BA157" i="8"/>
  <c r="BB157" i="8"/>
  <c r="K151" i="5" s="1"/>
  <c r="AZ157" i="8"/>
  <c r="BB213" i="8"/>
  <c r="K207" i="5" s="1"/>
  <c r="BA213" i="8"/>
  <c r="AZ213" i="8"/>
  <c r="BA135" i="8"/>
  <c r="BB135" i="8"/>
  <c r="K129" i="5" s="1"/>
  <c r="AZ135" i="8"/>
  <c r="BB197" i="8"/>
  <c r="K191" i="5" s="1"/>
  <c r="BA197" i="8"/>
  <c r="AZ197" i="8"/>
  <c r="BB202" i="8"/>
  <c r="K196" i="5" s="1"/>
  <c r="BA202" i="8"/>
  <c r="AZ202" i="8"/>
  <c r="BB137" i="8"/>
  <c r="K131" i="5" s="1"/>
  <c r="BA137" i="8"/>
  <c r="AZ137" i="8"/>
  <c r="BB206" i="8"/>
  <c r="K200" i="5" s="1"/>
  <c r="BA206" i="8"/>
  <c r="AZ206" i="8"/>
  <c r="BA205" i="8"/>
  <c r="BB205" i="8"/>
  <c r="K199" i="5" s="1"/>
  <c r="AZ205" i="8"/>
  <c r="BB217" i="8"/>
  <c r="K211" i="5" s="1"/>
  <c r="BA217" i="8"/>
  <c r="AZ217" i="8"/>
  <c r="BB188" i="8"/>
  <c r="K182" i="5" s="1"/>
  <c r="BA188" i="8"/>
  <c r="AZ188" i="8"/>
  <c r="BB170" i="8"/>
  <c r="K164" i="5" s="1"/>
  <c r="BA170" i="8"/>
  <c r="AZ170" i="8"/>
  <c r="BB226" i="8"/>
  <c r="K220" i="5" s="1"/>
  <c r="AZ226" i="8"/>
  <c r="BA226" i="8"/>
  <c r="BB225" i="8"/>
  <c r="K219" i="5" s="1"/>
  <c r="AZ225" i="8"/>
  <c r="BA225" i="8"/>
  <c r="BB127" i="8"/>
  <c r="K121" i="5" s="1"/>
  <c r="BA127" i="8"/>
  <c r="AZ127" i="8"/>
  <c r="BB208" i="8"/>
  <c r="K202" i="5" s="1"/>
  <c r="BA208" i="8"/>
  <c r="AZ208" i="8"/>
  <c r="BA219" i="8"/>
  <c r="BB219" i="8"/>
  <c r="K213" i="5" s="1"/>
  <c r="AZ219" i="8"/>
  <c r="BB147" i="8"/>
  <c r="K141" i="5" s="1"/>
  <c r="BA147" i="8"/>
  <c r="AZ147" i="8"/>
  <c r="BA183" i="8"/>
  <c r="BB183" i="8"/>
  <c r="K177" i="5" s="1"/>
  <c r="AZ183" i="8"/>
  <c r="BB200" i="8"/>
  <c r="K194" i="5" s="1"/>
  <c r="BA200" i="8"/>
  <c r="AZ200" i="8"/>
  <c r="BA187" i="8"/>
  <c r="BB187" i="8"/>
  <c r="K181" i="5" s="1"/>
  <c r="AZ187" i="8"/>
  <c r="BB174" i="8"/>
  <c r="K168" i="5" s="1"/>
  <c r="BA174" i="8"/>
  <c r="AZ174" i="8"/>
  <c r="BB165" i="8"/>
  <c r="K159" i="5" s="1"/>
  <c r="BA165" i="8"/>
  <c r="AZ165" i="8"/>
  <c r="BB180" i="8"/>
  <c r="K174" i="5" s="1"/>
  <c r="BA180" i="8"/>
  <c r="AZ180" i="8"/>
  <c r="BB142" i="8"/>
  <c r="K136" i="5" s="1"/>
  <c r="BA142" i="8"/>
  <c r="AZ142" i="8"/>
  <c r="BA141" i="8"/>
  <c r="BB141" i="8"/>
  <c r="K135" i="5" s="1"/>
  <c r="AZ141" i="8"/>
  <c r="BA210" i="8"/>
  <c r="BB210" i="8"/>
  <c r="K204" i="5" s="1"/>
  <c r="AZ210" i="8"/>
  <c r="BB227" i="8"/>
  <c r="K221" i="5" s="1"/>
  <c r="BA227" i="8"/>
  <c r="AZ227" i="8"/>
  <c r="BB221" i="8"/>
  <c r="K215" i="5" s="1"/>
  <c r="AZ221" i="8"/>
  <c r="BA221" i="8"/>
  <c r="BB128" i="8"/>
  <c r="K122" i="5" s="1"/>
  <c r="BA128" i="8"/>
  <c r="AZ128" i="8"/>
  <c r="BB228" i="8"/>
  <c r="K222" i="5" s="1"/>
  <c r="BA228" i="8"/>
  <c r="AZ228" i="8"/>
  <c r="BA177" i="8"/>
  <c r="BB177" i="8"/>
  <c r="K171" i="5" s="1"/>
  <c r="AZ177" i="8"/>
  <c r="BA125" i="8"/>
  <c r="BB125" i="8"/>
  <c r="K119" i="5" s="1"/>
  <c r="AZ125" i="8"/>
  <c r="BA155" i="8"/>
  <c r="BB155" i="8"/>
  <c r="K149" i="5" s="1"/>
  <c r="AZ155" i="8"/>
  <c r="BB186" i="8"/>
  <c r="K180" i="5" s="1"/>
  <c r="BA186" i="8"/>
  <c r="AZ186" i="8"/>
  <c r="BB223" i="8"/>
  <c r="K217" i="5" s="1"/>
  <c r="BA223" i="8"/>
  <c r="AZ223" i="8"/>
  <c r="BB132" i="8"/>
  <c r="K126" i="5" s="1"/>
  <c r="BA132" i="8"/>
  <c r="AZ132" i="8"/>
  <c r="BA145" i="8"/>
  <c r="BB145" i="8"/>
  <c r="K139" i="5" s="1"/>
  <c r="AZ145" i="8"/>
  <c r="BA150" i="8"/>
  <c r="BB150" i="8"/>
  <c r="K144" i="5" s="1"/>
  <c r="AZ150" i="8"/>
  <c r="BB149" i="8"/>
  <c r="K143" i="5" s="1"/>
  <c r="BA149" i="8"/>
  <c r="AZ149" i="8"/>
  <c r="BB140" i="8"/>
  <c r="K134" i="5" s="1"/>
  <c r="BA140" i="8"/>
  <c r="AZ140" i="8"/>
  <c r="BB190" i="8"/>
  <c r="K184" i="5" s="1"/>
  <c r="BA190" i="8"/>
  <c r="AZ190" i="8"/>
  <c r="BB212" i="8"/>
  <c r="K206" i="5" s="1"/>
  <c r="BA212" i="8"/>
  <c r="AZ212" i="8"/>
  <c r="BB184" i="8"/>
  <c r="K178" i="5" s="1"/>
  <c r="BA184" i="8"/>
  <c r="AZ184" i="8"/>
  <c r="BA146" i="8"/>
  <c r="BB146" i="8"/>
  <c r="K140" i="5" s="1"/>
  <c r="AZ146" i="8"/>
  <c r="BA209" i="8"/>
  <c r="BB209" i="8"/>
  <c r="K203" i="5" s="1"/>
  <c r="AZ209" i="8"/>
  <c r="BA214" i="8"/>
  <c r="BB214" i="8"/>
  <c r="K208" i="5" s="1"/>
  <c r="AZ214" i="8"/>
  <c r="BA167" i="8"/>
  <c r="BB167" i="8"/>
  <c r="K161" i="5" s="1"/>
  <c r="AZ167" i="8"/>
  <c r="BB204" i="8"/>
  <c r="K198" i="5" s="1"/>
  <c r="BA204" i="8"/>
  <c r="AZ204" i="8"/>
  <c r="BA151" i="8"/>
  <c r="BB151" i="8"/>
  <c r="K145" i="5" s="1"/>
  <c r="AZ151" i="8"/>
  <c r="BB168" i="8"/>
  <c r="K162" i="5" s="1"/>
  <c r="BA168" i="8"/>
  <c r="AZ168" i="8"/>
  <c r="BA194" i="8"/>
  <c r="BB194" i="8"/>
  <c r="K188" i="5" s="1"/>
  <c r="AZ194" i="8"/>
  <c r="BB172" i="8"/>
  <c r="K166" i="5" s="1"/>
  <c r="BA172" i="8"/>
  <c r="AZ172" i="8"/>
  <c r="BB159" i="8"/>
  <c r="K153" i="5" s="1"/>
  <c r="BA159" i="8"/>
  <c r="AZ159" i="8"/>
  <c r="BA171" i="8"/>
  <c r="BB171" i="8"/>
  <c r="K165" i="5" s="1"/>
  <c r="AZ171" i="8"/>
  <c r="BB138" i="8"/>
  <c r="K132" i="5" s="1"/>
  <c r="BA138" i="8"/>
  <c r="AZ138" i="8"/>
  <c r="BA161" i="8"/>
  <c r="BB161" i="8"/>
  <c r="K155" i="5" s="1"/>
  <c r="AZ161" i="8"/>
  <c r="BA166" i="8"/>
  <c r="BB166" i="8"/>
  <c r="K160" i="5" s="1"/>
  <c r="AZ166" i="8"/>
  <c r="BA139" i="8"/>
  <c r="BB139" i="8"/>
  <c r="K133" i="5" s="1"/>
  <c r="AZ139" i="8"/>
  <c r="BB195" i="8"/>
  <c r="K189" i="5" s="1"/>
  <c r="BA195" i="8"/>
  <c r="AZ195" i="8"/>
  <c r="BB148" i="8"/>
  <c r="K142" i="5" s="1"/>
  <c r="BA148" i="8"/>
  <c r="AZ148" i="8"/>
  <c r="BB181" i="8"/>
  <c r="K175" i="5" s="1"/>
  <c r="BA181" i="8"/>
  <c r="AZ181" i="8"/>
  <c r="BB152" i="8"/>
  <c r="K146" i="5" s="1"/>
  <c r="BA152" i="8"/>
  <c r="AZ152" i="8"/>
  <c r="BA134" i="8"/>
  <c r="BB134" i="8"/>
  <c r="K128" i="5" s="1"/>
  <c r="AZ134" i="8"/>
  <c r="BA215" i="8"/>
  <c r="BB215" i="8"/>
  <c r="K209" i="5" s="1"/>
  <c r="AZ215" i="8"/>
  <c r="BB163" i="8"/>
  <c r="K157" i="5" s="1"/>
  <c r="BA163" i="8"/>
  <c r="AZ163" i="8"/>
  <c r="BB201" i="8"/>
  <c r="K195" i="5" s="1"/>
  <c r="BA201" i="8"/>
  <c r="AZ201" i="8"/>
  <c r="BA129" i="8"/>
  <c r="BB129" i="8"/>
  <c r="K123" i="5" s="1"/>
  <c r="AZ129" i="8"/>
  <c r="BB222" i="8"/>
  <c r="K216" i="5" s="1"/>
  <c r="BA222" i="8"/>
  <c r="AZ222" i="8"/>
  <c r="BA130" i="8"/>
  <c r="BB130" i="8"/>
  <c r="K124" i="5" s="1"/>
  <c r="AZ130" i="8"/>
  <c r="BB211" i="8"/>
  <c r="K205" i="5" s="1"/>
  <c r="BA211" i="8"/>
  <c r="AZ211" i="8"/>
  <c r="BA198" i="8"/>
  <c r="BB198" i="8"/>
  <c r="K192" i="5" s="1"/>
  <c r="AZ198" i="8"/>
  <c r="BB176" i="8"/>
  <c r="K170" i="5" s="1"/>
  <c r="BA176" i="8"/>
  <c r="AZ176" i="8"/>
  <c r="BA189" i="8"/>
  <c r="BB189" i="8"/>
  <c r="K183" i="5" s="1"/>
  <c r="AZ189" i="8"/>
  <c r="I12" i="16"/>
  <c r="J12" i="16" s="1"/>
  <c r="AX229" i="8"/>
  <c r="L12" i="16" l="1"/>
  <c r="L15" i="16"/>
  <c r="L21" i="16"/>
  <c r="L14" i="16"/>
  <c r="L33" i="16"/>
  <c r="L22" i="16"/>
  <c r="L38" i="16"/>
  <c r="L24" i="16"/>
  <c r="L19" i="16"/>
  <c r="L23" i="16"/>
  <c r="L32" i="16"/>
  <c r="L20" i="16"/>
  <c r="L16" i="16"/>
  <c r="L31" i="16"/>
  <c r="L17" i="16"/>
  <c r="L25" i="16"/>
  <c r="L40" i="16"/>
  <c r="L28" i="16"/>
  <c r="L18" i="16"/>
  <c r="L46" i="16"/>
  <c r="L44" i="16"/>
  <c r="L35" i="16"/>
  <c r="L42" i="16"/>
  <c r="L27" i="16"/>
  <c r="L47" i="16"/>
  <c r="L43" i="16"/>
  <c r="L41" i="16"/>
  <c r="L39" i="16"/>
  <c r="L30" i="16"/>
  <c r="L36" i="16"/>
  <c r="L45" i="16"/>
  <c r="L37" i="16"/>
  <c r="L26" i="16"/>
  <c r="L29" i="16"/>
  <c r="L34" i="16"/>
  <c r="P13" i="8"/>
  <c r="BJ237" i="8"/>
  <c r="BI236" i="8"/>
  <c r="BF237" i="8"/>
  <c r="BE236" i="8"/>
  <c r="BE232" i="8"/>
  <c r="BI230" i="8"/>
  <c r="AE230" i="8" l="1"/>
  <c r="AI230" i="8"/>
  <c r="AM230" i="8"/>
  <c r="AQ230" i="8"/>
  <c r="AU230" i="8"/>
  <c r="AH230" i="8"/>
  <c r="AT230" i="8"/>
  <c r="AB230" i="8"/>
  <c r="AF230" i="8"/>
  <c r="AJ230" i="8"/>
  <c r="AN230" i="8"/>
  <c r="AR230" i="8"/>
  <c r="AD230" i="8"/>
  <c r="AP230" i="8"/>
  <c r="AC230" i="8"/>
  <c r="AG230" i="8"/>
  <c r="AK230" i="8"/>
  <c r="AO230" i="8"/>
  <c r="AS230" i="8"/>
  <c r="AL230" i="8"/>
  <c r="W238" i="8"/>
  <c r="BH10" i="8"/>
  <c r="BQ9" i="8"/>
  <c r="BS8" i="8"/>
  <c r="BQ8" i="8"/>
  <c r="BR7" i="8"/>
  <c r="BQ4" i="8"/>
  <c r="BN1" i="8"/>
  <c r="J221" i="3" l="1"/>
  <c r="K221" i="3"/>
  <c r="L221" i="3"/>
  <c r="M221" i="3"/>
  <c r="I17" i="8" l="1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W233" i="8" l="1"/>
  <c r="AY19" i="8" s="1"/>
  <c r="I230" i="8"/>
  <c r="AX230" i="8" l="1"/>
  <c r="AX231" i="8" s="1"/>
  <c r="K12" i="16"/>
  <c r="W248" i="8"/>
  <c r="W247" i="8"/>
  <c r="AW230" i="3" l="1"/>
  <c r="AV229" i="3"/>
  <c r="AV223" i="3"/>
  <c r="AA221" i="3" l="1"/>
  <c r="Z221" i="3"/>
  <c r="Y221" i="3"/>
  <c r="X221" i="3"/>
  <c r="W221" i="3"/>
  <c r="V221" i="3"/>
  <c r="U221" i="3"/>
  <c r="T221" i="3"/>
  <c r="S221" i="3"/>
  <c r="R221" i="3"/>
  <c r="Q221" i="3"/>
  <c r="P221" i="3"/>
  <c r="O221" i="3"/>
  <c r="I221" i="3"/>
  <c r="B13" i="5"/>
  <c r="D13" i="5"/>
  <c r="G13" i="5"/>
  <c r="N221" i="3" l="1"/>
  <c r="P11" i="8"/>
  <c r="AA8" i="3" l="1"/>
  <c r="Y8" i="3"/>
  <c r="W8" i="3"/>
  <c r="U8" i="3"/>
  <c r="S8" i="3"/>
  <c r="Q8" i="3"/>
  <c r="O8" i="3"/>
  <c r="M8" i="3"/>
  <c r="K8" i="3"/>
  <c r="I8" i="3"/>
  <c r="V24" i="5" l="1"/>
  <c r="Q31" i="5"/>
  <c r="P30" i="5"/>
  <c r="P26" i="5"/>
  <c r="W31" i="5"/>
  <c r="V30" i="5"/>
  <c r="I235" i="5"/>
  <c r="C236" i="5"/>
  <c r="B235" i="5"/>
  <c r="B231" i="5"/>
  <c r="V6" i="5"/>
  <c r="V5" i="5"/>
  <c r="H6" i="5"/>
  <c r="H5" i="5"/>
  <c r="H4" i="5"/>
  <c r="H3" i="5"/>
  <c r="O1" i="5"/>
  <c r="A1" i="5"/>
  <c r="BS237" i="8"/>
  <c r="BR236" i="8"/>
  <c r="BR230" i="8"/>
  <c r="BO237" i="8"/>
  <c r="BN236" i="8"/>
  <c r="BN232" i="8"/>
  <c r="AW257" i="8"/>
  <c r="AV256" i="8"/>
  <c r="AV250" i="8"/>
  <c r="J257" i="8"/>
  <c r="H256" i="8"/>
  <c r="H252" i="8"/>
  <c r="BH9" i="8"/>
  <c r="BH8" i="8"/>
  <c r="BJ8" i="8"/>
  <c r="BI7" i="8"/>
  <c r="BH4" i="8"/>
  <c r="BE1" i="8"/>
  <c r="Q229" i="8" l="1"/>
  <c r="P229" i="8"/>
  <c r="BQ10" i="8"/>
  <c r="G19" i="8"/>
  <c r="B19" i="8"/>
  <c r="D19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H15" i="8"/>
  <c r="P12" i="8"/>
  <c r="P10" i="8"/>
  <c r="P9" i="8"/>
  <c r="P8" i="8"/>
  <c r="R7" i="8"/>
  <c r="P4" i="8"/>
  <c r="H225" i="3"/>
  <c r="J230" i="3"/>
  <c r="H229" i="3"/>
  <c r="J4" i="3"/>
  <c r="J3" i="3"/>
  <c r="A1" i="3"/>
  <c r="A1" i="8"/>
  <c r="AI229" i="8" l="1"/>
  <c r="AI231" i="8" s="1"/>
  <c r="AH229" i="8"/>
  <c r="AH231" i="8" s="1"/>
  <c r="AT229" i="8"/>
  <c r="AT231" i="8" s="1"/>
  <c r="AU229" i="8"/>
  <c r="AU231" i="8" s="1"/>
  <c r="AS229" i="8"/>
  <c r="AS231" i="8" s="1"/>
  <c r="AR229" i="8"/>
  <c r="AR231" i="8" s="1"/>
  <c r="AG229" i="8"/>
  <c r="AG231" i="8" s="1"/>
  <c r="AF229" i="8"/>
  <c r="AF231" i="8" s="1"/>
  <c r="Z229" i="8"/>
  <c r="AA229" i="8"/>
  <c r="Y229" i="8"/>
  <c r="X229" i="8"/>
  <c r="N229" i="8"/>
  <c r="O229" i="8"/>
  <c r="M229" i="8"/>
  <c r="L229" i="8"/>
  <c r="AL229" i="8"/>
  <c r="AL231" i="8" s="1"/>
  <c r="AM229" i="8"/>
  <c r="AM231" i="8" s="1"/>
  <c r="AC229" i="8"/>
  <c r="AC231" i="8" s="1"/>
  <c r="AB229" i="8"/>
  <c r="AB231" i="8" s="1"/>
  <c r="AK229" i="8"/>
  <c r="AK231" i="8" s="1"/>
  <c r="AJ229" i="8"/>
  <c r="AJ231" i="8" s="1"/>
  <c r="AD229" i="8"/>
  <c r="AD231" i="8" s="1"/>
  <c r="AE229" i="8"/>
  <c r="AE231" i="8" s="1"/>
  <c r="AO229" i="8"/>
  <c r="AO231" i="8" s="1"/>
  <c r="AN229" i="8"/>
  <c r="AN231" i="8" s="1"/>
  <c r="S229" i="8"/>
  <c r="R229" i="8"/>
  <c r="V229" i="8"/>
  <c r="W229" i="8"/>
  <c r="U229" i="8"/>
  <c r="T229" i="8"/>
  <c r="AP229" i="8"/>
  <c r="AP231" i="8" s="1"/>
  <c r="AQ229" i="8"/>
  <c r="AQ231" i="8" s="1"/>
  <c r="BB92" i="8"/>
  <c r="K86" i="5" s="1"/>
  <c r="AZ31" i="8"/>
  <c r="AZ56" i="8"/>
  <c r="AZ109" i="8"/>
  <c r="AZ79" i="8"/>
  <c r="AZ37" i="8"/>
  <c r="BB119" i="8"/>
  <c r="K113" i="5" s="1"/>
  <c r="AZ87" i="8"/>
  <c r="BA124" i="8"/>
  <c r="BB118" i="8"/>
  <c r="K112" i="5" s="1"/>
  <c r="BB74" i="8"/>
  <c r="K68" i="5" s="1"/>
  <c r="AZ102" i="8"/>
  <c r="BB106" i="8"/>
  <c r="K100" i="5" s="1"/>
  <c r="BB60" i="8"/>
  <c r="K54" i="5" s="1"/>
  <c r="AZ70" i="8"/>
  <c r="BA32" i="8"/>
  <c r="AZ21" i="8"/>
  <c r="BA114" i="8"/>
  <c r="BB49" i="8"/>
  <c r="K43" i="5" s="1"/>
  <c r="AZ112" i="8"/>
  <c r="AZ34" i="8"/>
  <c r="BB76" i="8"/>
  <c r="K70" i="5" s="1"/>
  <c r="AZ26" i="8"/>
  <c r="BA33" i="8"/>
  <c r="BA61" i="8"/>
  <c r="BA62" i="8"/>
  <c r="AZ45" i="8"/>
  <c r="BB44" i="8"/>
  <c r="K38" i="5" s="1"/>
  <c r="AZ98" i="8"/>
  <c r="BB41" i="8"/>
  <c r="K35" i="5" s="1"/>
  <c r="BA57" i="8"/>
  <c r="BB47" i="8"/>
  <c r="K41" i="5" s="1"/>
  <c r="BA38" i="8"/>
  <c r="BB77" i="8"/>
  <c r="K71" i="5" s="1"/>
  <c r="AZ22" i="8"/>
  <c r="AZ35" i="8"/>
  <c r="BB96" i="8"/>
  <c r="K90" i="5" s="1"/>
  <c r="BB65" i="8"/>
  <c r="K59" i="5" s="1"/>
  <c r="BA29" i="8"/>
  <c r="AZ107" i="8"/>
  <c r="BA100" i="8"/>
  <c r="BA46" i="8"/>
  <c r="BB110" i="8"/>
  <c r="K104" i="5" s="1"/>
  <c r="BA122" i="8"/>
  <c r="BA53" i="8"/>
  <c r="BA103" i="8"/>
  <c r="AZ90" i="8"/>
  <c r="AZ85" i="8"/>
  <c r="BA99" i="8"/>
  <c r="BB84" i="8"/>
  <c r="K78" i="5" s="1"/>
  <c r="AZ64" i="8"/>
  <c r="AZ69" i="8"/>
  <c r="BB51" i="8"/>
  <c r="K45" i="5" s="1"/>
  <c r="BA30" i="8"/>
  <c r="AZ48" i="8"/>
  <c r="AZ43" i="8"/>
  <c r="AZ89" i="8"/>
  <c r="BB73" i="8"/>
  <c r="K67" i="5" s="1"/>
  <c r="BB40" i="8"/>
  <c r="K34" i="5" s="1"/>
  <c r="BB121" i="8"/>
  <c r="K115" i="5" s="1"/>
  <c r="BA59" i="8"/>
  <c r="BB113" i="8"/>
  <c r="K107" i="5" s="1"/>
  <c r="BB27" i="8"/>
  <c r="K21" i="5" s="1"/>
  <c r="AZ23" i="8"/>
  <c r="BA115" i="8"/>
  <c r="BA75" i="8"/>
  <c r="AZ24" i="8"/>
  <c r="BA104" i="8"/>
  <c r="BB28" i="8"/>
  <c r="K22" i="5" s="1"/>
  <c r="AZ94" i="8"/>
  <c r="BB36" i="8"/>
  <c r="K30" i="5" s="1"/>
  <c r="BB42" i="8"/>
  <c r="K36" i="5" s="1"/>
  <c r="BB54" i="8"/>
  <c r="K48" i="5" s="1"/>
  <c r="AZ55" i="8"/>
  <c r="AZ80" i="8"/>
  <c r="AZ83" i="8"/>
  <c r="BA105" i="8"/>
  <c r="AZ67" i="8"/>
  <c r="AZ111" i="8"/>
  <c r="AZ92" i="8"/>
  <c r="BB31" i="8"/>
  <c r="K25" i="5" s="1"/>
  <c r="AZ68" i="8"/>
  <c r="BA109" i="8"/>
  <c r="BB79" i="8"/>
  <c r="K73" i="5" s="1"/>
  <c r="AZ66" i="8"/>
  <c r="AZ119" i="8"/>
  <c r="BA87" i="8"/>
  <c r="BB81" i="8"/>
  <c r="K75" i="5" s="1"/>
  <c r="AZ118" i="8"/>
  <c r="AZ74" i="8"/>
  <c r="AZ101" i="8"/>
  <c r="AZ106" i="8"/>
  <c r="AZ60" i="8"/>
  <c r="BA58" i="8"/>
  <c r="AZ32" i="8"/>
  <c r="BA21" i="8"/>
  <c r="BB82" i="8"/>
  <c r="K76" i="5" s="1"/>
  <c r="AZ49" i="8"/>
  <c r="BB112" i="8"/>
  <c r="K106" i="5" s="1"/>
  <c r="AZ78" i="8"/>
  <c r="BA76" i="8"/>
  <c r="BA26" i="8"/>
  <c r="BA71" i="8"/>
  <c r="BB61" i="8"/>
  <c r="K55" i="5" s="1"/>
  <c r="AZ62" i="8"/>
  <c r="BB93" i="8"/>
  <c r="K87" i="5" s="1"/>
  <c r="BA44" i="8"/>
  <c r="BA98" i="8"/>
  <c r="AZ117" i="8"/>
  <c r="AZ57" i="8"/>
  <c r="BA47" i="8"/>
  <c r="AZ120" i="8"/>
  <c r="AZ77" i="8"/>
  <c r="BA22" i="8"/>
  <c r="BB63" i="8"/>
  <c r="K57" i="5" s="1"/>
  <c r="BA96" i="8"/>
  <c r="AZ65" i="8"/>
  <c r="AZ123" i="8"/>
  <c r="BB107" i="8"/>
  <c r="K101" i="5" s="1"/>
  <c r="AZ100" i="8"/>
  <c r="BB91" i="8"/>
  <c r="K85" i="5" s="1"/>
  <c r="AZ110" i="8"/>
  <c r="BB122" i="8"/>
  <c r="K116" i="5" s="1"/>
  <c r="BA86" i="8"/>
  <c r="BB103" i="8"/>
  <c r="K97" i="5" s="1"/>
  <c r="BA90" i="8"/>
  <c r="AZ116" i="8"/>
  <c r="BB99" i="8"/>
  <c r="K93" i="5" s="1"/>
  <c r="BA84" i="8"/>
  <c r="BA52" i="8"/>
  <c r="BB69" i="8"/>
  <c r="K63" i="5" s="1"/>
  <c r="AZ51" i="8"/>
  <c r="AZ20" i="8"/>
  <c r="BA48" i="8"/>
  <c r="BA43" i="8"/>
  <c r="BA97" i="8"/>
  <c r="BA73" i="8"/>
  <c r="AZ40" i="8"/>
  <c r="BA95" i="8"/>
  <c r="BB59" i="8"/>
  <c r="K53" i="5" s="1"/>
  <c r="AZ113" i="8"/>
  <c r="BA72" i="8"/>
  <c r="BB23" i="8"/>
  <c r="K17" i="5" s="1"/>
  <c r="AZ115" i="8"/>
  <c r="BB25" i="8"/>
  <c r="K19" i="5" s="1"/>
  <c r="BA24" i="8"/>
  <c r="AZ104" i="8"/>
  <c r="BB50" i="8"/>
  <c r="K44" i="5" s="1"/>
  <c r="BA94" i="8"/>
  <c r="BA36" i="8"/>
  <c r="BB39" i="8"/>
  <c r="K33" i="5" s="1"/>
  <c r="AZ54" i="8"/>
  <c r="BA55" i="8"/>
  <c r="BB88" i="8"/>
  <c r="K82" i="5" s="1"/>
  <c r="BA83" i="8"/>
  <c r="AZ105" i="8"/>
  <c r="BA108" i="8"/>
  <c r="BB111" i="8"/>
  <c r="K105" i="5" s="1"/>
  <c r="BA92" i="8"/>
  <c r="BA56" i="8"/>
  <c r="BA68" i="8"/>
  <c r="BB109" i="8"/>
  <c r="K103" i="5" s="1"/>
  <c r="BA37" i="8"/>
  <c r="BB66" i="8"/>
  <c r="K60" i="5" s="1"/>
  <c r="BA119" i="8"/>
  <c r="BB124" i="8"/>
  <c r="K118" i="5" s="1"/>
  <c r="AZ81" i="8"/>
  <c r="BA118" i="8"/>
  <c r="BA102" i="8"/>
  <c r="BA101" i="8"/>
  <c r="BA70" i="8"/>
  <c r="BB58" i="8"/>
  <c r="K52" i="5" s="1"/>
  <c r="BB32" i="8"/>
  <c r="K26" i="5" s="1"/>
  <c r="BB114" i="8"/>
  <c r="K108" i="5" s="1"/>
  <c r="AZ82" i="8"/>
  <c r="BA49" i="8"/>
  <c r="BB34" i="8"/>
  <c r="K28" i="5" s="1"/>
  <c r="BB78" i="8"/>
  <c r="K72" i="5" s="1"/>
  <c r="AZ76" i="8"/>
  <c r="BB33" i="8"/>
  <c r="K27" i="5" s="1"/>
  <c r="BB71" i="8"/>
  <c r="K65" i="5" s="1"/>
  <c r="AZ61" i="8"/>
  <c r="BA45" i="8"/>
  <c r="AZ44" i="8"/>
  <c r="BA41" i="8"/>
  <c r="BA117" i="8"/>
  <c r="BB38" i="8"/>
  <c r="K32" i="5" s="1"/>
  <c r="BA77" i="8"/>
  <c r="BB35" i="8"/>
  <c r="K29" i="5" s="1"/>
  <c r="BA63" i="8"/>
  <c r="BB29" i="8"/>
  <c r="K23" i="5" s="1"/>
  <c r="BA123" i="8"/>
  <c r="BA107" i="8"/>
  <c r="BA91" i="8"/>
  <c r="BA110" i="8"/>
  <c r="BB53" i="8"/>
  <c r="K47" i="5" s="1"/>
  <c r="BB86" i="8"/>
  <c r="K80" i="5" s="1"/>
  <c r="BA85" i="8"/>
  <c r="BA116" i="8"/>
  <c r="BA64" i="8"/>
  <c r="BA69" i="8"/>
  <c r="AZ30" i="8"/>
  <c r="BA20" i="8"/>
  <c r="BB48" i="8"/>
  <c r="K42" i="5" s="1"/>
  <c r="BB97" i="8"/>
  <c r="K91" i="5" s="1"/>
  <c r="AZ73" i="8"/>
  <c r="BA121" i="8"/>
  <c r="AZ59" i="8"/>
  <c r="AZ27" i="8"/>
  <c r="BB72" i="8"/>
  <c r="K66" i="5" s="1"/>
  <c r="BB75" i="8"/>
  <c r="K69" i="5" s="1"/>
  <c r="BA25" i="8"/>
  <c r="BB24" i="8"/>
  <c r="K18" i="5" s="1"/>
  <c r="AZ50" i="8"/>
  <c r="BB94" i="8"/>
  <c r="K88" i="5" s="1"/>
  <c r="AZ42" i="8"/>
  <c r="BA54" i="8"/>
  <c r="BB80" i="8"/>
  <c r="K74" i="5" s="1"/>
  <c r="BA88" i="8"/>
  <c r="BA67" i="8"/>
  <c r="AZ108" i="8"/>
  <c r="BA111" i="8"/>
  <c r="BA31" i="8"/>
  <c r="BB68" i="8"/>
  <c r="K62" i="5" s="1"/>
  <c r="BA79" i="8"/>
  <c r="BB37" i="8"/>
  <c r="K31" i="5" s="1"/>
  <c r="BA66" i="8"/>
  <c r="AZ124" i="8"/>
  <c r="BA81" i="8"/>
  <c r="BA74" i="8"/>
  <c r="BB101" i="8"/>
  <c r="K95" i="5" s="1"/>
  <c r="BA60" i="8"/>
  <c r="BB70" i="8"/>
  <c r="K64" i="5" s="1"/>
  <c r="BB21" i="8"/>
  <c r="K15" i="5" s="1"/>
  <c r="AZ114" i="8"/>
  <c r="BA112" i="8"/>
  <c r="BA34" i="8"/>
  <c r="BA78" i="8"/>
  <c r="AZ33" i="8"/>
  <c r="AZ71" i="8"/>
  <c r="BB62" i="8"/>
  <c r="K56" i="5" s="1"/>
  <c r="BA93" i="8"/>
  <c r="BB98" i="8"/>
  <c r="K92" i="5" s="1"/>
  <c r="AZ41" i="8"/>
  <c r="AZ47" i="8"/>
  <c r="BB120" i="8"/>
  <c r="K114" i="5" s="1"/>
  <c r="BA35" i="8"/>
  <c r="AZ63" i="8"/>
  <c r="AZ29" i="8"/>
  <c r="BB123" i="8"/>
  <c r="K117" i="5" s="1"/>
  <c r="BB100" i="8"/>
  <c r="K94" i="5" s="1"/>
  <c r="AZ91" i="8"/>
  <c r="AZ122" i="8"/>
  <c r="AZ53" i="8"/>
  <c r="BB90" i="8"/>
  <c r="K84" i="5" s="1"/>
  <c r="BB85" i="8"/>
  <c r="K79" i="5" s="1"/>
  <c r="AZ84" i="8"/>
  <c r="BB64" i="8"/>
  <c r="K58" i="5" s="1"/>
  <c r="BB52" i="8"/>
  <c r="K46" i="5" s="1"/>
  <c r="BB30" i="8"/>
  <c r="K24" i="5" s="1"/>
  <c r="BB20" i="8"/>
  <c r="K14" i="5" s="1"/>
  <c r="BB43" i="8"/>
  <c r="K37" i="5" s="1"/>
  <c r="AZ97" i="8"/>
  <c r="BA40" i="8"/>
  <c r="AZ121" i="8"/>
  <c r="BA113" i="8"/>
  <c r="AZ72" i="8"/>
  <c r="AZ75" i="8"/>
  <c r="AZ25" i="8"/>
  <c r="BA28" i="8"/>
  <c r="BA50" i="8"/>
  <c r="AZ36" i="8"/>
  <c r="BA39" i="8"/>
  <c r="BB55" i="8"/>
  <c r="K49" i="5" s="1"/>
  <c r="BA80" i="8"/>
  <c r="BB105" i="8"/>
  <c r="K99" i="5" s="1"/>
  <c r="BB67" i="8"/>
  <c r="K61" i="5" s="1"/>
  <c r="BB108" i="8"/>
  <c r="K102" i="5" s="1"/>
  <c r="BA106" i="8"/>
  <c r="AZ93" i="8"/>
  <c r="BB57" i="8"/>
  <c r="K51" i="5" s="1"/>
  <c r="BA120" i="8"/>
  <c r="AZ96" i="8"/>
  <c r="AZ46" i="8"/>
  <c r="AZ103" i="8"/>
  <c r="AZ99" i="8"/>
  <c r="AZ52" i="8"/>
  <c r="BB89" i="8"/>
  <c r="K83" i="5" s="1"/>
  <c r="BB95" i="8"/>
  <c r="K89" i="5" s="1"/>
  <c r="BA23" i="8"/>
  <c r="AZ28" i="8"/>
  <c r="AZ39" i="8"/>
  <c r="BB83" i="8"/>
  <c r="K77" i="5" s="1"/>
  <c r="BB56" i="8"/>
  <c r="K50" i="5" s="1"/>
  <c r="BB87" i="8"/>
  <c r="K81" i="5" s="1"/>
  <c r="BB102" i="8"/>
  <c r="K96" i="5" s="1"/>
  <c r="AZ58" i="8"/>
  <c r="BA82" i="8"/>
  <c r="BB26" i="8"/>
  <c r="K20" i="5" s="1"/>
  <c r="BB45" i="8"/>
  <c r="K39" i="5" s="1"/>
  <c r="BB117" i="8"/>
  <c r="K111" i="5" s="1"/>
  <c r="AZ38" i="8"/>
  <c r="BB22" i="8"/>
  <c r="K16" i="5" s="1"/>
  <c r="BA65" i="8"/>
  <c r="BB46" i="8"/>
  <c r="K40" i="5" s="1"/>
  <c r="AZ86" i="8"/>
  <c r="BB116" i="8"/>
  <c r="K110" i="5" s="1"/>
  <c r="BA51" i="8"/>
  <c r="BA89" i="8"/>
  <c r="AZ95" i="8"/>
  <c r="BA27" i="8"/>
  <c r="BB115" i="8"/>
  <c r="K109" i="5" s="1"/>
  <c r="BB104" i="8"/>
  <c r="K98" i="5" s="1"/>
  <c r="BA42" i="8"/>
  <c r="AZ88" i="8"/>
  <c r="I231" i="8"/>
  <c r="K230" i="8" l="1"/>
  <c r="Z230" i="8"/>
  <c r="X230" i="8"/>
  <c r="V230" i="8"/>
  <c r="T230" i="8"/>
  <c r="R230" i="8"/>
  <c r="P230" i="8"/>
  <c r="N230" i="8"/>
  <c r="L230" i="8"/>
  <c r="J230" i="8"/>
  <c r="AA230" i="8"/>
  <c r="Y230" i="8"/>
  <c r="W230" i="8"/>
  <c r="U230" i="8"/>
  <c r="S230" i="8"/>
  <c r="Q230" i="8"/>
  <c r="O230" i="8"/>
  <c r="M230" i="8"/>
  <c r="W239" i="8" l="1"/>
  <c r="W243" i="8" s="1"/>
  <c r="M231" i="8"/>
  <c r="L231" i="8"/>
  <c r="P231" i="8"/>
  <c r="Q231" i="8"/>
  <c r="U231" i="8"/>
  <c r="T231" i="8"/>
  <c r="N231" i="8"/>
  <c r="O231" i="8"/>
  <c r="R231" i="8"/>
  <c r="S231" i="8"/>
  <c r="Z231" i="8"/>
  <c r="AA231" i="8"/>
  <c r="J231" i="8"/>
  <c r="K231" i="8"/>
  <c r="Y231" i="8"/>
  <c r="X231" i="8"/>
  <c r="W231" i="8"/>
  <c r="V231" i="8" l="1"/>
  <c r="AY10" i="3" l="1"/>
  <c r="J13" i="5"/>
  <c r="J224" i="5" l="1"/>
  <c r="J225" i="5"/>
  <c r="J227" i="5"/>
  <c r="J223" i="5"/>
  <c r="AZ19" i="8"/>
  <c r="W242" i="8" l="1"/>
  <c r="BA19" i="8"/>
  <c r="BB19" i="8"/>
  <c r="BO24" i="8" l="1"/>
  <c r="BO94" i="8"/>
  <c r="BO98" i="8"/>
  <c r="BO102" i="8"/>
  <c r="BO106" i="8"/>
  <c r="BO110" i="8"/>
  <c r="BO95" i="8"/>
  <c r="BO96" i="8"/>
  <c r="BO100" i="8"/>
  <c r="BO104" i="8"/>
  <c r="BO108" i="8"/>
  <c r="BO112" i="8"/>
  <c r="BO116" i="8"/>
  <c r="BO120" i="8"/>
  <c r="BO124" i="8"/>
  <c r="BO128" i="8"/>
  <c r="BO132" i="8"/>
  <c r="BO136" i="8"/>
  <c r="BO140" i="8"/>
  <c r="BO144" i="8"/>
  <c r="BO97" i="8"/>
  <c r="BO105" i="8"/>
  <c r="BO113" i="8"/>
  <c r="BO118" i="8"/>
  <c r="BO123" i="8"/>
  <c r="BO129" i="8"/>
  <c r="BO134" i="8"/>
  <c r="BO139" i="8"/>
  <c r="BO145" i="8"/>
  <c r="BO149" i="8"/>
  <c r="BO153" i="8"/>
  <c r="BO157" i="8"/>
  <c r="BO161" i="8"/>
  <c r="BO165" i="8"/>
  <c r="BO169" i="8"/>
  <c r="BO173" i="8"/>
  <c r="BO177" i="8"/>
  <c r="BO181" i="8"/>
  <c r="BO185" i="8"/>
  <c r="BO189" i="8"/>
  <c r="BO193" i="8"/>
  <c r="BO197" i="8"/>
  <c r="BO201" i="8"/>
  <c r="BO205" i="8"/>
  <c r="BO209" i="8"/>
  <c r="BO213" i="8"/>
  <c r="BO217" i="8"/>
  <c r="BO221" i="8"/>
  <c r="BO225" i="8"/>
  <c r="BF93" i="8"/>
  <c r="BF97" i="8"/>
  <c r="BF101" i="8"/>
  <c r="BF105" i="8"/>
  <c r="BF109" i="8"/>
  <c r="BF113" i="8"/>
  <c r="BF117" i="8"/>
  <c r="BF121" i="8"/>
  <c r="BF125" i="8"/>
  <c r="BF129" i="8"/>
  <c r="BF133" i="8"/>
  <c r="BF137" i="8"/>
  <c r="BF141" i="8"/>
  <c r="BF145" i="8"/>
  <c r="BF149" i="8"/>
  <c r="BF153" i="8"/>
  <c r="BF157" i="8"/>
  <c r="BF161" i="8"/>
  <c r="BO99" i="8"/>
  <c r="BO107" i="8"/>
  <c r="BO114" i="8"/>
  <c r="BO119" i="8"/>
  <c r="BO125" i="8"/>
  <c r="BO130" i="8"/>
  <c r="BO135" i="8"/>
  <c r="BO141" i="8"/>
  <c r="BO146" i="8"/>
  <c r="BO150" i="8"/>
  <c r="BO154" i="8"/>
  <c r="BO158" i="8"/>
  <c r="BO162" i="8"/>
  <c r="BO166" i="8"/>
  <c r="BO170" i="8"/>
  <c r="BO174" i="8"/>
  <c r="BO178" i="8"/>
  <c r="BO182" i="8"/>
  <c r="BO186" i="8"/>
  <c r="BO190" i="8"/>
  <c r="BO194" i="8"/>
  <c r="BO198" i="8"/>
  <c r="BO202" i="8"/>
  <c r="BO206" i="8"/>
  <c r="BO210" i="8"/>
  <c r="BO214" i="8"/>
  <c r="BO218" i="8"/>
  <c r="BO222" i="8"/>
  <c r="BO226" i="8"/>
  <c r="BF94" i="8"/>
  <c r="BF98" i="8"/>
  <c r="BF102" i="8"/>
  <c r="BF106" i="8"/>
  <c r="BF110" i="8"/>
  <c r="BF114" i="8"/>
  <c r="BF118" i="8"/>
  <c r="BF122" i="8"/>
  <c r="BF126" i="8"/>
  <c r="BF130" i="8"/>
  <c r="BF134" i="8"/>
  <c r="BF138" i="8"/>
  <c r="BF142" i="8"/>
  <c r="BF146" i="8"/>
  <c r="BF150" i="8"/>
  <c r="BF154" i="8"/>
  <c r="BF158" i="8"/>
  <c r="BF162" i="8"/>
  <c r="BF166" i="8"/>
  <c r="BF170" i="8"/>
  <c r="BF174" i="8"/>
  <c r="BF178" i="8"/>
  <c r="BF182" i="8"/>
  <c r="BF186" i="8"/>
  <c r="BF190" i="8"/>
  <c r="BF194" i="8"/>
  <c r="BF198" i="8"/>
  <c r="BF202" i="8"/>
  <c r="BF206" i="8"/>
  <c r="BF210" i="8"/>
  <c r="BF214" i="8"/>
  <c r="BF218" i="8"/>
  <c r="BF222" i="8"/>
  <c r="BF226" i="8"/>
  <c r="BO101" i="8"/>
  <c r="BO109" i="8"/>
  <c r="BO115" i="8"/>
  <c r="BO121" i="8"/>
  <c r="BO126" i="8"/>
  <c r="BO131" i="8"/>
  <c r="BO137" i="8"/>
  <c r="BO142" i="8"/>
  <c r="BO147" i="8"/>
  <c r="BO151" i="8"/>
  <c r="BO155" i="8"/>
  <c r="BO159" i="8"/>
  <c r="BO163" i="8"/>
  <c r="BO167" i="8"/>
  <c r="BO171" i="8"/>
  <c r="BO175" i="8"/>
  <c r="BO179" i="8"/>
  <c r="BO183" i="8"/>
  <c r="BO187" i="8"/>
  <c r="BO191" i="8"/>
  <c r="BO195" i="8"/>
  <c r="BO199" i="8"/>
  <c r="BO203" i="8"/>
  <c r="BO207" i="8"/>
  <c r="BO93" i="8"/>
  <c r="BO122" i="8"/>
  <c r="BO143" i="8"/>
  <c r="BO160" i="8"/>
  <c r="BO176" i="8"/>
  <c r="BO192" i="8"/>
  <c r="BO208" i="8"/>
  <c r="BO216" i="8"/>
  <c r="BO224" i="8"/>
  <c r="BF96" i="8"/>
  <c r="BF104" i="8"/>
  <c r="BF112" i="8"/>
  <c r="BF120" i="8"/>
  <c r="BF128" i="8"/>
  <c r="BF136" i="8"/>
  <c r="BF144" i="8"/>
  <c r="BF152" i="8"/>
  <c r="BF160" i="8"/>
  <c r="BF167" i="8"/>
  <c r="BF172" i="8"/>
  <c r="BF177" i="8"/>
  <c r="BF183" i="8"/>
  <c r="BF188" i="8"/>
  <c r="BF193" i="8"/>
  <c r="BF199" i="8"/>
  <c r="BF204" i="8"/>
  <c r="BF209" i="8"/>
  <c r="BF215" i="8"/>
  <c r="BF220" i="8"/>
  <c r="BF225" i="8"/>
  <c r="BO103" i="8"/>
  <c r="BO127" i="8"/>
  <c r="BO148" i="8"/>
  <c r="BO164" i="8"/>
  <c r="BO180" i="8"/>
  <c r="BO196" i="8"/>
  <c r="BO211" i="8"/>
  <c r="BO219" i="8"/>
  <c r="BO227" i="8"/>
  <c r="BF99" i="8"/>
  <c r="BF107" i="8"/>
  <c r="BF115" i="8"/>
  <c r="BF123" i="8"/>
  <c r="BF131" i="8"/>
  <c r="BF139" i="8"/>
  <c r="BF147" i="8"/>
  <c r="BF155" i="8"/>
  <c r="BF163" i="8"/>
  <c r="BF168" i="8"/>
  <c r="BF173" i="8"/>
  <c r="BF179" i="8"/>
  <c r="BF184" i="8"/>
  <c r="BF189" i="8"/>
  <c r="BF195" i="8"/>
  <c r="BF200" i="8"/>
  <c r="BF205" i="8"/>
  <c r="BF211" i="8"/>
  <c r="BF216" i="8"/>
  <c r="BF221" i="8"/>
  <c r="BF227" i="8"/>
  <c r="BO111" i="8"/>
  <c r="BO133" i="8"/>
  <c r="BO152" i="8"/>
  <c r="BO168" i="8"/>
  <c r="BO184" i="8"/>
  <c r="BO200" i="8"/>
  <c r="BO212" i="8"/>
  <c r="BO220" i="8"/>
  <c r="BO228" i="8"/>
  <c r="BF100" i="8"/>
  <c r="BF108" i="8"/>
  <c r="BF116" i="8"/>
  <c r="BF124" i="8"/>
  <c r="BF132" i="8"/>
  <c r="BF140" i="8"/>
  <c r="BF148" i="8"/>
  <c r="BF156" i="8"/>
  <c r="BF164" i="8"/>
  <c r="BF169" i="8"/>
  <c r="BF175" i="8"/>
  <c r="BF180" i="8"/>
  <c r="BF185" i="8"/>
  <c r="BF191" i="8"/>
  <c r="BF196" i="8"/>
  <c r="BF201" i="8"/>
  <c r="BF207" i="8"/>
  <c r="BF212" i="8"/>
  <c r="BF217" i="8"/>
  <c r="BF223" i="8"/>
  <c r="BF228" i="8"/>
  <c r="BO117" i="8"/>
  <c r="BO138" i="8"/>
  <c r="BO156" i="8"/>
  <c r="BO172" i="8"/>
  <c r="BO188" i="8"/>
  <c r="BO204" i="8"/>
  <c r="BO215" i="8"/>
  <c r="BO223" i="8"/>
  <c r="BF95" i="8"/>
  <c r="BF103" i="8"/>
  <c r="BF111" i="8"/>
  <c r="BF119" i="8"/>
  <c r="BF127" i="8"/>
  <c r="BF135" i="8"/>
  <c r="BF143" i="8"/>
  <c r="BF151" i="8"/>
  <c r="BF159" i="8"/>
  <c r="BF165" i="8"/>
  <c r="BF171" i="8"/>
  <c r="BF176" i="8"/>
  <c r="BF181" i="8"/>
  <c r="BF187" i="8"/>
  <c r="BF192" i="8"/>
  <c r="BF197" i="8"/>
  <c r="BF203" i="8"/>
  <c r="BF208" i="8"/>
  <c r="BF213" i="8"/>
  <c r="BF219" i="8"/>
  <c r="BF224" i="8"/>
  <c r="BF19" i="8"/>
  <c r="BF31" i="8"/>
  <c r="BO19" i="8"/>
  <c r="BO62" i="8"/>
  <c r="BF83" i="8"/>
  <c r="BF27" i="8"/>
  <c r="BF90" i="8"/>
  <c r="BO67" i="8"/>
  <c r="BF23" i="8"/>
  <c r="BO59" i="8"/>
  <c r="BF42" i="8"/>
  <c r="BO30" i="8"/>
  <c r="BF82" i="8"/>
  <c r="BF38" i="8"/>
  <c r="BF73" i="8"/>
  <c r="BO58" i="8"/>
  <c r="BF53" i="8"/>
  <c r="BF59" i="8"/>
  <c r="BF51" i="8"/>
  <c r="BF75" i="8"/>
  <c r="BF55" i="8"/>
  <c r="BF63" i="8"/>
  <c r="BO87" i="8"/>
  <c r="BO39" i="8"/>
  <c r="BF66" i="8"/>
  <c r="BO86" i="8"/>
  <c r="BO38" i="8"/>
  <c r="BO22" i="8"/>
  <c r="BO43" i="8"/>
  <c r="BF62" i="8"/>
  <c r="BO82" i="8"/>
  <c r="BF89" i="8"/>
  <c r="BF61" i="8"/>
  <c r="BF37" i="8"/>
  <c r="BO77" i="8"/>
  <c r="BF45" i="8"/>
  <c r="BF21" i="8"/>
  <c r="BO53" i="8"/>
  <c r="BF29" i="8"/>
  <c r="BO85" i="8"/>
  <c r="BO69" i="8"/>
  <c r="BO37" i="8"/>
  <c r="BF34" i="8"/>
  <c r="BO63" i="8"/>
  <c r="BF77" i="8"/>
  <c r="BF52" i="8"/>
  <c r="BO61" i="8"/>
  <c r="BO45" i="8"/>
  <c r="BO29" i="8"/>
  <c r="BF86" i="8"/>
  <c r="BO66" i="8"/>
  <c r="BF84" i="8"/>
  <c r="BF20" i="8"/>
  <c r="BO21" i="8"/>
  <c r="BO35" i="8"/>
  <c r="BF58" i="8"/>
  <c r="BO90" i="8"/>
  <c r="BO42" i="8"/>
  <c r="BF92" i="8"/>
  <c r="BF68" i="8"/>
  <c r="BF36" i="8"/>
  <c r="BO80" i="8"/>
  <c r="BF76" i="8"/>
  <c r="BF60" i="8"/>
  <c r="BF44" i="8"/>
  <c r="BF28" i="8"/>
  <c r="BO88" i="8"/>
  <c r="BO68" i="8"/>
  <c r="K13" i="5"/>
  <c r="J226" i="5" s="1"/>
  <c r="BF91" i="8"/>
  <c r="BF71" i="8"/>
  <c r="BF67" i="8"/>
  <c r="BF35" i="8"/>
  <c r="BO91" i="8"/>
  <c r="BF43" i="8"/>
  <c r="BF87" i="8"/>
  <c r="BF39" i="8"/>
  <c r="BF79" i="8"/>
  <c r="BF47" i="8"/>
  <c r="BO83" i="8"/>
  <c r="BO75" i="8"/>
  <c r="BO51" i="8"/>
  <c r="BO23" i="8"/>
  <c r="BF78" i="8"/>
  <c r="BF54" i="8"/>
  <c r="BF30" i="8"/>
  <c r="BO74" i="8"/>
  <c r="BO50" i="8"/>
  <c r="BO34" i="8"/>
  <c r="BO26" i="8"/>
  <c r="BO79" i="8"/>
  <c r="BO55" i="8"/>
  <c r="BO31" i="8"/>
  <c r="BF74" i="8"/>
  <c r="BF50" i="8"/>
  <c r="BF26" i="8"/>
  <c r="BO70" i="8"/>
  <c r="BO46" i="8"/>
  <c r="BF81" i="8"/>
  <c r="BF65" i="8"/>
  <c r="BF57" i="8"/>
  <c r="BF49" i="8"/>
  <c r="BF41" i="8"/>
  <c r="BF33" i="8"/>
  <c r="BF25" i="8"/>
  <c r="BO89" i="8"/>
  <c r="BO81" i="8"/>
  <c r="BO73" i="8"/>
  <c r="BO65" i="8"/>
  <c r="BO57" i="8"/>
  <c r="BO49" i="8"/>
  <c r="BO41" i="8"/>
  <c r="BO33" i="8"/>
  <c r="BO25" i="8"/>
  <c r="BO71" i="8"/>
  <c r="BO47" i="8"/>
  <c r="BO27" i="8"/>
  <c r="BF70" i="8"/>
  <c r="BF46" i="8"/>
  <c r="BF22" i="8"/>
  <c r="BO78" i="8"/>
  <c r="BO54" i="8"/>
  <c r="BF85" i="8"/>
  <c r="BF69" i="8"/>
  <c r="BF88" i="8"/>
  <c r="BF80" i="8"/>
  <c r="BF72" i="8"/>
  <c r="BF64" i="8"/>
  <c r="BF56" i="8"/>
  <c r="BF48" i="8"/>
  <c r="BF40" i="8"/>
  <c r="BF32" i="8"/>
  <c r="BF24" i="8"/>
  <c r="BO92" i="8"/>
  <c r="BO84" i="8"/>
  <c r="BO76" i="8"/>
  <c r="BO56" i="8"/>
  <c r="BO72" i="8"/>
  <c r="BO64" i="8"/>
  <c r="BO52" i="8"/>
  <c r="BO60" i="8"/>
  <c r="BO28" i="8"/>
  <c r="BO48" i="8"/>
  <c r="BO44" i="8"/>
  <c r="BO40" i="8"/>
  <c r="BO36" i="8"/>
  <c r="BO20" i="8"/>
  <c r="BO32" i="8"/>
  <c r="I13" i="5" l="1"/>
</calcChain>
</file>

<file path=xl/sharedStrings.xml><?xml version="1.0" encoding="utf-8"?>
<sst xmlns="http://schemas.openxmlformats.org/spreadsheetml/2006/main" count="5968" uniqueCount="738">
  <si>
    <t>MATA PELAJARAN</t>
  </si>
  <si>
    <t>KELAS</t>
  </si>
  <si>
    <t>NO</t>
  </si>
  <si>
    <t>JUMLAH JAWABAN</t>
  </si>
  <si>
    <t>NILAI</t>
  </si>
  <si>
    <t>KETERANGAN</t>
  </si>
  <si>
    <t>JUMLAH JAWABAN BENAR</t>
  </si>
  <si>
    <t>B</t>
  </si>
  <si>
    <t>RATA-RATA</t>
  </si>
  <si>
    <t>S</t>
  </si>
  <si>
    <t xml:space="preserve">  </t>
  </si>
  <si>
    <t>GURU MATA PELAJARAN,</t>
  </si>
  <si>
    <t>:</t>
  </si>
  <si>
    <t>POKOK BAHASAN</t>
  </si>
  <si>
    <t>Sesuai dengan:</t>
  </si>
  <si>
    <t>Kisi-kisi Ujian Sekolah Berstandar Nasional</t>
  </si>
  <si>
    <t>KRITERIA KETUNTASAN MINIMAL ( KKM )</t>
  </si>
  <si>
    <t>KELAS / SEMESTER</t>
  </si>
  <si>
    <t>SATUAN PENDIDIKAN</t>
  </si>
  <si>
    <t>JUMLAH PESERTA</t>
  </si>
  <si>
    <t>BANYAKNYA SOAL</t>
  </si>
  <si>
    <t>BENTUK SOAL</t>
  </si>
  <si>
    <t>1.   REMEDIAL</t>
  </si>
  <si>
    <t>SKOR IDEAL</t>
  </si>
  <si>
    <t xml:space="preserve">No. </t>
  </si>
  <si>
    <t>NAMA SISWA</t>
  </si>
  <si>
    <t>JENIS KEGIATAN</t>
  </si>
  <si>
    <t>TEHNIK/BENTUK</t>
  </si>
  <si>
    <t>ALOKASI</t>
  </si>
  <si>
    <t xml:space="preserve">KETERANGAN </t>
  </si>
  <si>
    <t>Ya</t>
  </si>
  <si>
    <t>Tidak</t>
  </si>
  <si>
    <t>PELAKSANAAN</t>
  </si>
  <si>
    <t>WAKTU</t>
  </si>
  <si>
    <t>HASIL ( V,- )</t>
  </si>
  <si>
    <t>Tertulis</t>
  </si>
  <si>
    <t>Tugas</t>
  </si>
  <si>
    <t>2 x 45"</t>
  </si>
  <si>
    <t>v</t>
  </si>
  <si>
    <t>2. PENGAYAAN</t>
  </si>
  <si>
    <t>KUALA TUNGKAL,    MARET 2018</t>
  </si>
  <si>
    <t>JUMLAH SKOR</t>
  </si>
  <si>
    <t>Jlh. SKOR MAKSIMAL</t>
  </si>
  <si>
    <t>% KETERCAPAIAN</t>
  </si>
  <si>
    <t xml:space="preserve">Catatan : Jumlah Skor maksimal/ideal setiap siswa adalah  </t>
  </si>
  <si>
    <t>HASIL ANALISIS</t>
  </si>
  <si>
    <t>1. KETUNTASAN BELAJAR</t>
  </si>
  <si>
    <t>A. Perorangan</t>
  </si>
  <si>
    <t xml:space="preserve">    Banyak siswa seluruhnya </t>
  </si>
  <si>
    <t>Orang</t>
  </si>
  <si>
    <t xml:space="preserve">    Banyak siswa yang telah tuntas belajar </t>
  </si>
  <si>
    <t xml:space="preserve">    Banyak siswa yang belum tuntas belajar </t>
  </si>
  <si>
    <t>B. Klasikal</t>
  </si>
  <si>
    <t xml:space="preserve">    Prosentse ketuntasan belajar secara klasikal</t>
  </si>
  <si>
    <t>%</t>
  </si>
  <si>
    <t xml:space="preserve">    Prosentse ketuntasan belajar secara perorangan</t>
  </si>
  <si>
    <t>A. Perlu perbaikan secara Klasikal untuk nomor</t>
  </si>
  <si>
    <t xml:space="preserve">B. Perlu perbaikan secara Individual untuk </t>
  </si>
  <si>
    <t>C. Perlu pengayaan untuk</t>
  </si>
  <si>
    <t>NO SOAL</t>
  </si>
  <si>
    <t>NAMA PESERTA</t>
  </si>
  <si>
    <t>JUMLAH SKOR TERCAPAI</t>
  </si>
  <si>
    <t>PERSEN TERCAPAI  (%)</t>
  </si>
  <si>
    <t>KETUNTASAN BELAJAR</t>
  </si>
  <si>
    <t>JAWABAN PESERTA</t>
  </si>
  <si>
    <t>TINGKAT</t>
  </si>
  <si>
    <t>NAMA SEKOLAH</t>
  </si>
  <si>
    <t>KECAMATAN</t>
  </si>
  <si>
    <t>KABUPATEN</t>
  </si>
  <si>
    <t>PERINGKAT 10 BESAR</t>
  </si>
  <si>
    <t>NO URUT</t>
  </si>
  <si>
    <t>PERINGKAT</t>
  </si>
  <si>
    <t>JWB BENAR</t>
  </si>
  <si>
    <t>JWB SALAH</t>
  </si>
  <si>
    <t>INPUT DATA Sekolah/GURU</t>
  </si>
  <si>
    <t>Nama Sekolah</t>
  </si>
  <si>
    <t>Kepala Sekolah</t>
  </si>
  <si>
    <t>NIP Kepala Sekolah</t>
  </si>
  <si>
    <t xml:space="preserve">Mata Pelajaran       </t>
  </si>
  <si>
    <t xml:space="preserve">Kurikulum              </t>
  </si>
  <si>
    <t>Kelas / Semester</t>
  </si>
  <si>
    <t xml:space="preserve">Bentuk Tes          </t>
  </si>
  <si>
    <t>Alokasi Waktu</t>
  </si>
  <si>
    <t xml:space="preserve">Penyusun           </t>
  </si>
  <si>
    <t>NIP Penyusun</t>
  </si>
  <si>
    <t>Buku Sumber</t>
  </si>
  <si>
    <t>Tanggal Penyusunan</t>
  </si>
  <si>
    <t>ANALISIS</t>
  </si>
  <si>
    <t>Tingkat</t>
  </si>
  <si>
    <t>SMA / SMK</t>
  </si>
  <si>
    <t>Bahasa Indonesia</t>
  </si>
  <si>
    <t>Tahun Pelajaran</t>
  </si>
  <si>
    <t>TP.</t>
  </si>
  <si>
    <t>Kriteria Ketuntasan Belajar (KKM)</t>
  </si>
  <si>
    <t>KEPALA,</t>
  </si>
  <si>
    <t>MENGETAHUI:</t>
  </si>
  <si>
    <t>NIP.</t>
  </si>
  <si>
    <t>Kecamatan</t>
  </si>
  <si>
    <t>Tungkal Ilir</t>
  </si>
  <si>
    <t>Tanjung Jabung Barat</t>
  </si>
  <si>
    <t>Kabupaten</t>
  </si>
  <si>
    <t>NILAI PERINGKAT</t>
  </si>
  <si>
    <t xml:space="preserve">JUMLAH </t>
  </si>
  <si>
    <t>TERKECIL</t>
  </si>
  <si>
    <t>TERBESAR</t>
  </si>
  <si>
    <t>SIMPANGAN BAKU</t>
  </si>
  <si>
    <t>1. Nilai paling tinggi</t>
  </si>
  <si>
    <t>KRITERIA MENENTUKAN PERINGKAT</t>
  </si>
  <si>
    <t>Skor Ideal Pilihan Ganda</t>
  </si>
  <si>
    <t>Skor Ideal Essay 1</t>
  </si>
  <si>
    <t>Skor Ideal Essay 2</t>
  </si>
  <si>
    <t>Skor Ideal Essay 3</t>
  </si>
  <si>
    <t>Skor Ideal Essay 4</t>
  </si>
  <si>
    <t>Skor Ideal Essay 5</t>
  </si>
  <si>
    <t>Jumlah Soal Pilihan Ganda</t>
  </si>
  <si>
    <t>Jumlah Peserta Didik</t>
  </si>
  <si>
    <t>Jumlah Soal Uraian</t>
  </si>
  <si>
    <t>SOAL PILIHAN GANDA</t>
  </si>
  <si>
    <t>AKHIR</t>
  </si>
  <si>
    <t>RUANG UJIAN</t>
  </si>
  <si>
    <t>ANGKA</t>
  </si>
  <si>
    <t>HURUF</t>
  </si>
  <si>
    <t xml:space="preserve">SUB RAYON </t>
  </si>
  <si>
    <t xml:space="preserve">MATA PELAJARAN </t>
  </si>
  <si>
    <t>ASLI</t>
  </si>
  <si>
    <t>KKM BIDANG STUDI</t>
  </si>
  <si>
    <t>NAMA PESERTA DIDIK</t>
  </si>
  <si>
    <t>Helper</t>
  </si>
  <si>
    <t>1. Nilai yang termasuk kelompok pencilan (terendah 19-30),(tertinggi 75) tidak di komversi</t>
  </si>
  <si>
    <t>3. Nilai terendah yang di komversi 31 seharusnya 19</t>
  </si>
  <si>
    <t>4. Nilai tertinggi dan terendah yang tidak di komversi di isi secara manual</t>
  </si>
  <si>
    <t>2. Nilai tertinggi yang di komversi 70 seharusnya 75</t>
  </si>
  <si>
    <t>SMA Negeri 2 Tanjungjabung Barat</t>
  </si>
  <si>
    <t>2019 / 2020</t>
  </si>
  <si>
    <t>Pilihan Ganda</t>
  </si>
  <si>
    <t>-</t>
  </si>
  <si>
    <t>Modul, LKS, TKJ Kelas XII</t>
  </si>
  <si>
    <t>2. jika masih sama - cari lagi nilai Jawaban Benar paling tinggi</t>
  </si>
  <si>
    <t>3. jika masih sama juga... maka cari jawaban "salah" siswa paling rendah</t>
  </si>
  <si>
    <t>4. jika ternyata masih sama, cari nomor urut siswa paling rendah</t>
  </si>
  <si>
    <t>krisfarpangestu@sman2kualatungkal.onmicrosoft.com</t>
  </si>
  <si>
    <t>KRISFAR PANGESTU</t>
  </si>
  <si>
    <t xml:space="preserve">KRISFAR PANGESTU </t>
  </si>
  <si>
    <t>XII IPA 2</t>
  </si>
  <si>
    <t>Orientasi</t>
  </si>
  <si>
    <t>yessajuliana@sman2kualatungkal.onmicrosoft.com</t>
  </si>
  <si>
    <t>YESSA JULIANA</t>
  </si>
  <si>
    <t>sarmila@sman2kualatungkal.onmicrosoft.com</t>
  </si>
  <si>
    <t>SARMILA SARMILA</t>
  </si>
  <si>
    <t>nurayuni@sman2kualatungkal.onmicrosoft.com</t>
  </si>
  <si>
    <t>NUR AYUNI</t>
  </si>
  <si>
    <t>Nur Ayuni</t>
  </si>
  <si>
    <t>patiyah@sman2kualatungkal.onmicrosoft.com</t>
  </si>
  <si>
    <t>PATIYAH PATIYAH</t>
  </si>
  <si>
    <t>agustinagebinda@sman2kualatungkal.onmicrosoft.com</t>
  </si>
  <si>
    <t>AGUSTINA GEBINDA</t>
  </si>
  <si>
    <t>nurbaytiarmaniati@sman2kualatungkal.onmicrosoft.com</t>
  </si>
  <si>
    <t>NURBAYTI ARMANIATI</t>
  </si>
  <si>
    <t>Nurbayti armanianti</t>
  </si>
  <si>
    <t>ismayustari@sman2kualatungkal.onmicrosoft.com</t>
  </si>
  <si>
    <t>ISMA YUSTARI</t>
  </si>
  <si>
    <t>ellaqosasi@sman2kualatungkal.onmicrosoft.com</t>
  </si>
  <si>
    <t>ELLA QOSASI</t>
  </si>
  <si>
    <t>indahlestari@sman2kualatungkal.onmicrosoft.com</t>
  </si>
  <si>
    <t>INDAH LESTARI</t>
  </si>
  <si>
    <t>Indah lestari</t>
  </si>
  <si>
    <t>bellapuspita@sman2kualatungkal.onmicrosoft.com</t>
  </si>
  <si>
    <t>BELLA PUSPITA</t>
  </si>
  <si>
    <t>TANGGAL MULAI</t>
  </si>
  <si>
    <t>TANGGAL SELESAI</t>
  </si>
  <si>
    <t>AKUN SISWA</t>
  </si>
  <si>
    <t>POIN</t>
  </si>
  <si>
    <t>TANGGAL PELAKSANAAN</t>
  </si>
  <si>
    <t>NOMOR SOAL/POIN PEROLEHAN/KOMENTAR GURU</t>
  </si>
  <si>
    <t>KOMENTAR</t>
  </si>
  <si>
    <t>AWAL</t>
  </si>
  <si>
    <t>WAKTU MENGERJAKAN SOAL</t>
  </si>
  <si>
    <t>Jumlah poin maksimal PG</t>
  </si>
  <si>
    <t>Jumlah poin maksimal Urn</t>
  </si>
  <si>
    <t>LAPORAN NILAI PERINGKAT 10 BESAR PTS BAHASA INDONESIA T.P. 2020/2021</t>
  </si>
  <si>
    <t>K13</t>
  </si>
  <si>
    <t>XII IPA / V (GANJIL)</t>
  </si>
  <si>
    <t>SOAL NO / POIN JAWABAN PESERTA</t>
  </si>
  <si>
    <t>TGL AWAL</t>
  </si>
  <si>
    <t>TGL AKHIR</t>
  </si>
  <si>
    <t>KELAS/PROGRAM/SEMESTER</t>
  </si>
  <si>
    <t>TFL AKHIR</t>
  </si>
  <si>
    <t>PERINGKAT KELAS</t>
  </si>
  <si>
    <t>mirnawatisafiti@sman2kualatungkal.onmicrosoft.com</t>
  </si>
  <si>
    <t>MIRNAWATI SAFITI</t>
  </si>
  <si>
    <t>Mirnawati safitri</t>
  </si>
  <si>
    <t>juwanmarsah@sman2kualatungkal.onmicrosoft.com</t>
  </si>
  <si>
    <t>JUWAN MARSAH</t>
  </si>
  <si>
    <t>nazmihasan@sman2kualatungkal.onmicrosoft.com</t>
  </si>
  <si>
    <t>NAZMI HASAN</t>
  </si>
  <si>
    <t>nuraidaariani@sman2kualatungkal.onmicrosoft.com</t>
  </si>
  <si>
    <t>NURAIDA ARIANI</t>
  </si>
  <si>
    <t>sitisarihat@sman2kualatungkal.onmicrosoft.com</t>
  </si>
  <si>
    <t>SITI SARIHAT</t>
  </si>
  <si>
    <t xml:space="preserve">SITI SARIHAT </t>
  </si>
  <si>
    <t>agilprasetyo@sman2kualatungkal.onmicrosoft.com</t>
  </si>
  <si>
    <t>AGIL PRASETYO</t>
  </si>
  <si>
    <t>Agil Prasetyo</t>
  </si>
  <si>
    <t>nurrizah@sman2kualatungkal.onmicrosoft.com</t>
  </si>
  <si>
    <t>NUR RIZAH</t>
  </si>
  <si>
    <t>epiwahyuni@sman2kualatungkal.onmicrosoft.com</t>
  </si>
  <si>
    <t>EPI WAHYUNI</t>
  </si>
  <si>
    <t>Evi wahyuni</t>
  </si>
  <si>
    <t>aidiliasyafitri@sman2kualatungkal.onmicrosoft.com</t>
  </si>
  <si>
    <t>AIDILIA SYAFITRI</t>
  </si>
  <si>
    <t>Aidilia syafitri</t>
  </si>
  <si>
    <t>novizaamelia@sman2kualatungkal.onmicrosoft.com</t>
  </si>
  <si>
    <t>NOVIZA AMELIA</t>
  </si>
  <si>
    <t>Noviza amelia</t>
  </si>
  <si>
    <t>muhammadtrirama@sman2kualatungkal.onmicrosoft.com</t>
  </si>
  <si>
    <t>MUHAMMAD TRIRAMA</t>
  </si>
  <si>
    <t>Muhammad tri rama</t>
  </si>
  <si>
    <t>muhammadnurkholis@sman2kualatungkal.onmicrosoft.com</t>
  </si>
  <si>
    <t>MUHAMMAD NURKHOLIS</t>
  </si>
  <si>
    <t>MUHAMMAD NUR KHOLIS</t>
  </si>
  <si>
    <t>mdimasdarajatunalaminashsafa@sman2kualatungkal.onmicrosoft.com</t>
  </si>
  <si>
    <t>MUHAMMAD ASHSAFA</t>
  </si>
  <si>
    <t>M dimas darajatun al amin ash safa</t>
  </si>
  <si>
    <t>teguhwidodo@sman2kualatungkal.onmicrosoft.com</t>
  </si>
  <si>
    <t>TEGUH WIDODO</t>
  </si>
  <si>
    <t>Teguh widodo</t>
  </si>
  <si>
    <t>Silahkan ketik kelas yang di ampu oleh Bapak Ibu</t>
  </si>
  <si>
    <t>karina@sman2kualatungkal.onmicrosoft.com</t>
  </si>
  <si>
    <t>KARINA KARINA</t>
  </si>
  <si>
    <t>KARINA</t>
  </si>
  <si>
    <t>XII IPS 1</t>
  </si>
  <si>
    <t>nurleni@sman2kualatungkal.onmicrosoft.com</t>
  </si>
  <si>
    <t>NURLENI NURLENI</t>
  </si>
  <si>
    <t>NURLENI</t>
  </si>
  <si>
    <t>nurvatimah@sman2kualatungkal.onmicrosoft.com</t>
  </si>
  <si>
    <t>NURVATIMAH NURVATIMAH</t>
  </si>
  <si>
    <t>Nurvatimah</t>
  </si>
  <si>
    <t>sriagustini@sman2kualatungkal.onmicrosoft.com</t>
  </si>
  <si>
    <t>SRI AGUSTINI</t>
  </si>
  <si>
    <t>XII IPS 3</t>
  </si>
  <si>
    <t>sananinah@sman2kualatungkal.onmicrosoft.com</t>
  </si>
  <si>
    <t>SANAINAH SANAINAH</t>
  </si>
  <si>
    <t>SANAINAH</t>
  </si>
  <si>
    <t>husnulkhatimah@sman2kualatungkal.onmicrosoft.com</t>
  </si>
  <si>
    <t>HUSNUL KHATIMAH</t>
  </si>
  <si>
    <t>Husnul khatimah</t>
  </si>
  <si>
    <t>XII IPA 3</t>
  </si>
  <si>
    <t>erwin@sman2kualatungkal.onmicrosoft.com</t>
  </si>
  <si>
    <t>ERWIN ERWIN</t>
  </si>
  <si>
    <t>Erwin</t>
  </si>
  <si>
    <t>nelirahmi@sman2kualatungkal.onmicrosoft.com</t>
  </si>
  <si>
    <t>NELI RAHMI</t>
  </si>
  <si>
    <t>auliasapitri@sman2kualatungkal.onmicrosoft.com</t>
  </si>
  <si>
    <t>AULIA SAPITRI</t>
  </si>
  <si>
    <t>septianariananda@sman2kualatungkal.onmicrosoft.com</t>
  </si>
  <si>
    <t>SEPTIAN NANDA</t>
  </si>
  <si>
    <t>Septian Aria Nanda</t>
  </si>
  <si>
    <t>mardiah@sman2kualatungkal.onmicrosoft.com</t>
  </si>
  <si>
    <t>MARDIAH MARDIAH</t>
  </si>
  <si>
    <t>susilawati@sman2kualatungkal.onmicrosoft.com</t>
  </si>
  <si>
    <t>SUSILAWATI SUSILAWATI</t>
  </si>
  <si>
    <t>Susilawati</t>
  </si>
  <si>
    <t>hanasajidah@sman2kualatungkal.onmicrosoft.com</t>
  </si>
  <si>
    <t>HANA SAJIDAH</t>
  </si>
  <si>
    <t>Hana sajida</t>
  </si>
  <si>
    <t>jokoharyanto@sman2kualatungkal.onmicrosoft.com</t>
  </si>
  <si>
    <t>JOKO HARYANTO</t>
  </si>
  <si>
    <t>Joko haryanto</t>
  </si>
  <si>
    <t>nurulhuda@sman2kualatungkal.onmicrosoft.com</t>
  </si>
  <si>
    <t>NURUL HUDA</t>
  </si>
  <si>
    <t>hilwafaradissaputri@sman2kualatungkal.onmicrosoft.com</t>
  </si>
  <si>
    <t>HILWA PUTRI</t>
  </si>
  <si>
    <t>HILWA FARADISSA PUTRI</t>
  </si>
  <si>
    <t>nurandini@sman2kualatungkal.onmicrosoft.com</t>
  </si>
  <si>
    <t>NUR ANDINI</t>
  </si>
  <si>
    <t>Nur Andini</t>
  </si>
  <si>
    <t>putrililiyani@sman2kualatungkal.onmicrosoft.com</t>
  </si>
  <si>
    <t>PUTRI LILIYANI</t>
  </si>
  <si>
    <t>deawulandari@sman2kualatungkal.onmicrosoft.com</t>
  </si>
  <si>
    <t>DEA WULANDARI</t>
  </si>
  <si>
    <t>naidatussakdiah@sman2kualatungkal.onmicrosoft.com</t>
  </si>
  <si>
    <t>NAIDA TUSSAKDIAH</t>
  </si>
  <si>
    <t>Naida Tussakdiah</t>
  </si>
  <si>
    <t>XII IPS 2</t>
  </si>
  <si>
    <t>ninyomanwahyuni@sman2kualatungkal.onmicrosoft.com</t>
  </si>
  <si>
    <t>NI WAHYUNI</t>
  </si>
  <si>
    <t>Ninyoman Wahyuni</t>
  </si>
  <si>
    <t>syafinamarwina@sman2kualatungkal.onmicrosoft.com</t>
  </si>
  <si>
    <t>SYAFINA MARWINA</t>
  </si>
  <si>
    <t>Syafina marwina</t>
  </si>
  <si>
    <t>rizkynovrisuwandy@sman2kualatungkal.onmicrosoft.com</t>
  </si>
  <si>
    <t>RIZKY SUWANDY</t>
  </si>
  <si>
    <t>RIZKY NOVRI SUWANDY</t>
  </si>
  <si>
    <t>nurulhaliza@sman2kualatungkal.onmicrosoft.com</t>
  </si>
  <si>
    <t>NURUL HALIZA</t>
  </si>
  <si>
    <t>lusiana@sman2kualatungkal.onmicrosoft.com</t>
  </si>
  <si>
    <t>LUSIANA LUSIANA</t>
  </si>
  <si>
    <t>selviseltia@sman2kualatungkal.onmicrosoft.com</t>
  </si>
  <si>
    <t>SELVI SELTIA</t>
  </si>
  <si>
    <t>Selvi Seltia</t>
  </si>
  <si>
    <t>serlisurleni@sman2kualatungkal.onmicrosoft.com</t>
  </si>
  <si>
    <t>SERLI SURLENI</t>
  </si>
  <si>
    <t>milham@sman2kualatungkal.onmicrosoft.com</t>
  </si>
  <si>
    <t>MUHAMMAD ILHAM</t>
  </si>
  <si>
    <t>M. Ilham</t>
  </si>
  <si>
    <t>rantioktavia@sman2kualatungkal.onmicrosoft.com</t>
  </si>
  <si>
    <t>RANTI OKTAVIA</t>
  </si>
  <si>
    <t>safinap@sman2kualatungkal.onmicrosoft.com</t>
  </si>
  <si>
    <t>SAFINA P</t>
  </si>
  <si>
    <t>SAFINA.P</t>
  </si>
  <si>
    <t>akhpalalparizi@sman2kualatungkal.onmicrosoft.com</t>
  </si>
  <si>
    <t>AKHPAL PARIZI</t>
  </si>
  <si>
    <t>AKHPAL AL PARIZI</t>
  </si>
  <si>
    <t>nurhayati@sman2kualatungkal.onmicrosoft.com</t>
  </si>
  <si>
    <t>NURHAYATI NURHAYATI</t>
  </si>
  <si>
    <t xml:space="preserve">NURHAYATI </t>
  </si>
  <si>
    <t>friskaanggraini@sman2kualatungkal.onmicrosoft.com</t>
  </si>
  <si>
    <t>FRISKA ANGGRAINI</t>
  </si>
  <si>
    <t>Nilai tidak di komversi (nilai asli)</t>
  </si>
  <si>
    <t>KET. KOMVERSI NILAI (DI COLOUM "I" /ANGKA)</t>
  </si>
  <si>
    <t>PERINGKAT UMUM</t>
  </si>
  <si>
    <t>ANALISIS BUTIR SOAL PAS GANJIL BAHASA INDONESIA T.P. 2020/2021</t>
  </si>
  <si>
    <t>ANALISIS HASIL EVALUASI BELAJAR PAS GANJIL BAHASA INDONESIA T.P. 2020/2021</t>
  </si>
  <si>
    <t>KEGIATAN PEMBELAJARAN REMEDIAL PAS GANJIL BAHASA INDONESIA T.P. 2020/2021</t>
  </si>
  <si>
    <t>KEGIATAN PEMBELAJARAN PENGAYAAN PAS GANJIL BAHASA INDONESIA T.P. 2020/2021</t>
  </si>
  <si>
    <t>LAPORAN NILAI PERINGKAT PAS GANJIL BAHASA INDONESIA T.P. 2020/2021</t>
  </si>
  <si>
    <t>DAFTAR NILAI PERKELAS PAS GANJIL BAHASA INDONESIA T.P. 2020/2021</t>
  </si>
  <si>
    <t>90 Menit</t>
  </si>
  <si>
    <t>Kuala Tungkal, Desember 2020</t>
  </si>
  <si>
    <t>akmal@sman2kualatungkal.onmicrosoft.com</t>
  </si>
  <si>
    <t>AKMAL AKMAL</t>
  </si>
  <si>
    <t>Akmal</t>
  </si>
  <si>
    <t>Setelah membaca dalam harian Kompas, tanggal 7 Juli 2007, saya mengajukan surat lamaran pekerjaan dan siap bergabung dengan tim Saudara.</t>
  </si>
  <si>
    <t>Atas perhatiannya saya sampaikan terima kasih banyak.</t>
  </si>
  <si>
    <t>(1)</t>
  </si>
  <si>
    <t>argumentasi</t>
  </si>
  <si>
    <t>pernyataan umum</t>
  </si>
  <si>
    <t>terbentuknya Colombo Plan</t>
  </si>
  <si>
    <t>Narasi</t>
  </si>
  <si>
    <t>era gerilya</t>
  </si>
  <si>
    <t>Taktik hit and run, ini ampuh untuk merontokkan moral Belanda.</t>
  </si>
  <si>
    <t>Abstrak</t>
  </si>
  <si>
    <t>Pebisnis  barang kebutuhan  yang  saat ini  telah  eksis  didorong  untuk  menambah  stok  barang.</t>
  </si>
  <si>
    <t>Setiap orang tidak perlu takut mengemukakan pendapat</t>
  </si>
  <si>
    <t>karena siswa masih berusia remaja</t>
  </si>
  <si>
    <t>pemerintah harus menjamin kebebasan berpendapat warganya</t>
  </si>
  <si>
    <t>pernyataan ulang pendapat</t>
  </si>
  <si>
    <t>Tanggapan tokoh lain</t>
  </si>
  <si>
    <t>Sedih</t>
  </si>
  <si>
    <t>Mendiskripsikan tempat</t>
  </si>
  <si>
    <t>2 dan 3</t>
  </si>
  <si>
    <t>Setting</t>
  </si>
  <si>
    <t>zulkifli@sman2kualatungkal.onmicrosoft.com</t>
  </si>
  <si>
    <t>ZULKIFLI ZULKIFLI</t>
  </si>
  <si>
    <t>Zulkifli</t>
  </si>
  <si>
    <t>Bersama ini saya ajukan lamaran pekerjaan kepada Direksi PT Bank Maspion Indonesia.</t>
  </si>
  <si>
    <t>Atas perhatian dan perkenan Saudara kami ucapkan beribu terima kasih.</t>
  </si>
  <si>
    <t>(3)</t>
  </si>
  <si>
    <t>pernyaan ulang</t>
  </si>
  <si>
    <t>tujuan</t>
  </si>
  <si>
    <t>Maksud terbentuknya Colombo Plan</t>
  </si>
  <si>
    <t>zaman kemerdekaan</t>
  </si>
  <si>
    <t>Bila  mereka enggan untuk  menambah  stok barang, pemerintah harus buka kran agar pemain  baru  masuk.</t>
  </si>
  <si>
    <t>masih banyak orang takut menyampaikan pendapat secara terbuka</t>
  </si>
  <si>
    <t>karena siswa tidak memilki kemampuan asertif</t>
  </si>
  <si>
    <t>Pernyataan klasifikasi</t>
  </si>
  <si>
    <t>Pikiran tokoh</t>
  </si>
  <si>
    <t>Khusyuk</t>
  </si>
  <si>
    <t>Mendeskripsikan suasana</t>
  </si>
  <si>
    <t>2</t>
  </si>
  <si>
    <t>Alur</t>
  </si>
  <si>
    <t>muhammadrizky@sman2kualatungkal.onmicrosoft.com</t>
  </si>
  <si>
    <t>MUHAMMAD RIZKY</t>
  </si>
  <si>
    <t>m.riski</t>
  </si>
  <si>
    <t>(4)</t>
  </si>
  <si>
    <t>Kerja sana dalam Colombo Plan</t>
  </si>
  <si>
    <t>di Yogayakarta</t>
  </si>
  <si>
    <t>karena negara belum menjamin kebebasan berpendapat</t>
  </si>
  <si>
    <t>siswa harus belajar berekspresi dan menyampaikan pendapat</t>
  </si>
  <si>
    <t>Penjelasan langsung</t>
  </si>
  <si>
    <t>Mendeskripsikan waktu</t>
  </si>
  <si>
    <t>1</t>
  </si>
  <si>
    <t>Tema</t>
  </si>
  <si>
    <t>heriyanto2@sman2kualatungkal.onmicrosoft.com</t>
  </si>
  <si>
    <t>HERIYANTO HERIYANTO</t>
  </si>
  <si>
    <t>HERIYANTO</t>
  </si>
  <si>
    <t>Dengan hormat, melalui lamaran ini saya mengajukan permohonan untuk bergabung dengan tim Saudara.</t>
  </si>
  <si>
    <t>Atas perhatian Bapak/Ibu, saya mengucapkan terima kasih.</t>
  </si>
  <si>
    <t>(2)</t>
  </si>
  <si>
    <t>Eksposisi</t>
  </si>
  <si>
    <t>masa penjajahan</t>
  </si>
  <si>
    <t>Soedirman memimpin pasukannya bergerilya berjuang keluar masuk hutan naik turun gunung demi memerdekakan.</t>
  </si>
  <si>
    <t>Peristiwa</t>
  </si>
  <si>
    <t>karena perasaan takut dan malu pada remaja</t>
  </si>
  <si>
    <t>guru harus mengajarkan keberanian berpendapat</t>
  </si>
  <si>
    <t>Dialog antartokoh</t>
  </si>
  <si>
    <t>Agama</t>
  </si>
  <si>
    <t>yuli@sman2kualatungkal.onmicrosoft.com</t>
  </si>
  <si>
    <t>YULI YULI</t>
  </si>
  <si>
    <t>Yully</t>
  </si>
  <si>
    <t>orientasi</t>
  </si>
  <si>
    <t>Peningkatan kerjasama dengan Colombo Plan</t>
  </si>
  <si>
    <t>pada umumnya remaja merasa malu dan takut menyampaikan pendapat</t>
  </si>
  <si>
    <t>karena masyarakat juga masih takut menyampaikan pendapat secara terbuka</t>
  </si>
  <si>
    <t>kemampuan asertif perlu ditanamkan dalam diri siswa sedini mungkin</t>
  </si>
  <si>
    <t>pernyataan pendapat umum</t>
  </si>
  <si>
    <t>3</t>
  </si>
  <si>
    <t>Sudut pandang</t>
  </si>
  <si>
    <t>yosvitaayusyafitri@sman2kualatungkal.onmicrosoft.com</t>
  </si>
  <si>
    <t>YOSVITA SYAFITRI</t>
  </si>
  <si>
    <t>Yosvita ayu syafitri</t>
  </si>
  <si>
    <t>(5)</t>
  </si>
  <si>
    <t>Deskipsi</t>
  </si>
  <si>
    <t>Kebebasan berekspresi  dijamin negara secara konstitusional</t>
  </si>
  <si>
    <t>agungputramahdani@sman2kualatungkal.onmicrosoft.com</t>
  </si>
  <si>
    <t>AGUNG MAHDANI</t>
  </si>
  <si>
    <t>Agung putra mahdani</t>
  </si>
  <si>
    <t>pernyataan ulang</t>
  </si>
  <si>
    <t>Istri Paak Dirman menjual perhiasan untuk modal perjuangan.</t>
  </si>
  <si>
    <t>Buruh tidak akan  sempat  menikmati  jerih  payahnya mendapatkan penambahan upah.</t>
  </si>
  <si>
    <t>pernyataan pendapat</t>
  </si>
  <si>
    <t>Hening</t>
  </si>
  <si>
    <t>1 dan 2</t>
  </si>
  <si>
    <t>eriagongprananda@sman2kualatungkal.onmicrosoft.com</t>
  </si>
  <si>
    <t>ERI PRANANDA</t>
  </si>
  <si>
    <t>Erik Agung Prananda</t>
  </si>
  <si>
    <t>Atas perhatian Bapak/Ibu kami menyampaikan rasa terima kasih.</t>
  </si>
  <si>
    <t>tesis</t>
  </si>
  <si>
    <t>Sakit parah digerogoti TBC dan paru-paru tinggal satu.</t>
  </si>
  <si>
    <t>sitihajarhartinah@sman2kualatungkal.onmicrosoft.com</t>
  </si>
  <si>
    <t>SITI HARTINAH</t>
  </si>
  <si>
    <t>Siti hajar hartinah</t>
  </si>
  <si>
    <t>setiap orang takut berekspresi atau menyampaikan pendapat</t>
  </si>
  <si>
    <t>Tindakan tokoh</t>
  </si>
  <si>
    <t>yuhanasafitri@sman2kualatungkal.onmicrosoft.com</t>
  </si>
  <si>
    <t>YUHANA SAFITRI</t>
  </si>
  <si>
    <t>Yuhana safitri</t>
  </si>
  <si>
    <t>Berkenaan dengan iklan yang dimuat pada harian Kompas, tanggal 7 Juli 2007, saya mengajukan lamaran pekerjaan untuk posisi staff IT.</t>
  </si>
  <si>
    <t>Persuasi</t>
  </si>
  <si>
    <t>mridwanhidayat@sman2kualatungkal.onmicrosoft.com</t>
  </si>
  <si>
    <t>MUHAMMAD HIDAYAT</t>
  </si>
  <si>
    <t>M.RIDWAN HIDAYAT</t>
  </si>
  <si>
    <t>Soedirman pejuang yang patut diteladani</t>
  </si>
  <si>
    <t>Jika demikian adanya, kesejahteraan  buruh  tidak  akan  terjadi.</t>
  </si>
  <si>
    <t>Gundah</t>
  </si>
  <si>
    <t>Mendiskripsikan objek</t>
  </si>
  <si>
    <t>sitimaesarah@sman2kualatungkal.onmicrosoft.com</t>
  </si>
  <si>
    <t>SITI MAESARAH</t>
  </si>
  <si>
    <t>Siti maesarah</t>
  </si>
  <si>
    <t>mmahendra@sman2kualatungkal.onmicrosoft.com</t>
  </si>
  <si>
    <t>MUHAMMAD MAHENDRA</t>
  </si>
  <si>
    <t>M.mahendra</t>
  </si>
  <si>
    <t>Agumentasi</t>
  </si>
  <si>
    <t>muhammadarihakim@sman2kualatungkal.onmicrosoft.com</t>
  </si>
  <si>
    <t>MUHAMMAD HAKIM</t>
  </si>
  <si>
    <t>Muhammad Ari Hakim</t>
  </si>
  <si>
    <t>Pemerintah  jangan sampai  kalah  dengan  mafia,  kartel,  spekulan,  atau  sejenisnya.</t>
  </si>
  <si>
    <t>XII IPA 1</t>
  </si>
  <si>
    <t>Manfaat Colombo Plan</t>
  </si>
  <si>
    <t>akhmadridhosyahputra@sman2kualatungkal.onmicrosoft.com</t>
  </si>
  <si>
    <t>AKHMAD SYAHPUTRA</t>
  </si>
  <si>
    <t>AKHMAD RIDHO SYAHPUTRA</t>
  </si>
  <si>
    <t>Interpretasi</t>
  </si>
  <si>
    <t>Mendeskripsikan orang</t>
  </si>
  <si>
    <t>rahmat@sman2kualatungkal.onmicrosoft.com</t>
  </si>
  <si>
    <t>RAHMAT RAHMAT</t>
  </si>
  <si>
    <t>RAHMAT</t>
  </si>
  <si>
    <t>alvedafebriyanti@sman2kualatungkal.onmicrosoft.com</t>
  </si>
  <si>
    <t>ALVEDA FEBRIYANTI</t>
  </si>
  <si>
    <t>Alveda febriyanti</t>
  </si>
  <si>
    <t>Atas perhatian saudara kami ucapkan banyak terima kasih.</t>
  </si>
  <si>
    <t>agusantoni@sman2kualatungkal.onmicrosoft.com</t>
  </si>
  <si>
    <t>AGUS ANTONI</t>
  </si>
  <si>
    <t>Agus Antoni</t>
  </si>
  <si>
    <t>Dengan ini saya mohon agar Bapak berkenan menerima lamaran ini untuk ditempatkan pada posisi yang mana saja.</t>
  </si>
  <si>
    <t>pagi hari</t>
  </si>
  <si>
    <t>indrabuana@sman2kualatungkal.onmicrosoft.com</t>
  </si>
  <si>
    <t>INDRA BUANA</t>
  </si>
  <si>
    <t>mjimiillahis@sman2kualatungkal.onmicrosoft.com</t>
  </si>
  <si>
    <t>MUHAMMAD ILLAHI</t>
  </si>
  <si>
    <t>M.jimmi.illahi.s</t>
  </si>
  <si>
    <t>zakcy@sman2kualatungkal.onmicrosoft.com</t>
  </si>
  <si>
    <t>ZAKCY ZAKCY</t>
  </si>
  <si>
    <t>M ZACKY</t>
  </si>
  <si>
    <t>jamaludinfusra@sman2kualatungkal.onmicrosoft.com</t>
  </si>
  <si>
    <t>JAMALUDIN FUSRA</t>
  </si>
  <si>
    <t>veraanzani@sman2kualatungkal.onmicrosoft.com</t>
  </si>
  <si>
    <t>VERA ANZANI</t>
  </si>
  <si>
    <t>Vera anzani</t>
  </si>
  <si>
    <t>herrytriseftiansyah@sman2kualatungkal.onmicrosoft.com</t>
  </si>
  <si>
    <t>HERRY SEFTIANSYAH</t>
  </si>
  <si>
    <t>HERRY TRI SEFTIANSYAH</t>
  </si>
  <si>
    <t>perlu upaya menciptakan pembelajaran yang kondusif</t>
  </si>
  <si>
    <t>ranugrahikawijaya@sman2kualatungkal.onmicrosoft.com</t>
  </si>
  <si>
    <t>R WIJAYA</t>
  </si>
  <si>
    <t>R. Anugrah ika wijaya</t>
  </si>
  <si>
    <t>rizkierwanda@sman2kualatungkal.onmicrosoft.com</t>
  </si>
  <si>
    <t>RIZKI ERWANDA</t>
  </si>
  <si>
    <t>RISKI ERWANDA</t>
  </si>
  <si>
    <t>lilis@sman2kualatungkal.onmicrosoft.com</t>
  </si>
  <si>
    <t>LILIS LILIS</t>
  </si>
  <si>
    <t>Lilis</t>
  </si>
  <si>
    <t>nopian@sman2kualatungkal.onmicrosoft.com</t>
  </si>
  <si>
    <t>NOPIAN NOPIAN</t>
  </si>
  <si>
    <t>Nopian</t>
  </si>
  <si>
    <t>lusisafitri@sman2kualatungkal.onmicrosoft.com</t>
  </si>
  <si>
    <t>LUSI SAFITRI</t>
  </si>
  <si>
    <t>Lusi satitri</t>
  </si>
  <si>
    <t>ilham@sman2kualatungkal.onmicrosoft.com</t>
  </si>
  <si>
    <t>ILHAM ILHAM</t>
  </si>
  <si>
    <t>Ilham</t>
  </si>
  <si>
    <t>muhammadrezky@sman2kualatungkal.onmicrosoft.com</t>
  </si>
  <si>
    <t>MUHAMMAD REZKY</t>
  </si>
  <si>
    <t>Muhammad Rezky</t>
  </si>
  <si>
    <t>sukmamelati@sman2kualatungkal.onmicrosoft.com</t>
  </si>
  <si>
    <t>SUKMA MELATI</t>
  </si>
  <si>
    <t>Sukma melati</t>
  </si>
  <si>
    <t>Event</t>
  </si>
  <si>
    <t>mariadi@sman2kualatungkal.onmicrosoft.com</t>
  </si>
  <si>
    <t>MUHAMMAD ARIADI</t>
  </si>
  <si>
    <t>M.ARIADI</t>
  </si>
  <si>
    <t>sitiaminah@sman2kualatungkal.onmicrosoft.com</t>
  </si>
  <si>
    <t>SITI AMINAH</t>
  </si>
  <si>
    <t xml:space="preserve">SITI AMINAH </t>
  </si>
  <si>
    <t>Tegang</t>
  </si>
  <si>
    <t>Aulia</t>
  </si>
  <si>
    <t>sitinurhaliza2@sman2kualatungkal.onmicrosoft.com</t>
  </si>
  <si>
    <t>SITI NURHALIZA</t>
  </si>
  <si>
    <t>Siti Nurhaliza</t>
  </si>
  <si>
    <t>mzaki2@sman2kualatungkal.onmicrosoft.com</t>
  </si>
  <si>
    <t>MUHAMMAD ZAKI</t>
  </si>
  <si>
    <t>M. Zaki</t>
  </si>
  <si>
    <t>febbypriansyah@sman2kualatungkal.onmicrosoft.com</t>
  </si>
  <si>
    <t>FEBBY PRIANSYAH</t>
  </si>
  <si>
    <t>Febby Priansyah</t>
  </si>
  <si>
    <t xml:space="preserve">Sarmila </t>
  </si>
  <si>
    <t>nabillahsaputri@sman2kualatungkal.onmicrosoft.com</t>
  </si>
  <si>
    <t>NABILLAH SAPUTRI</t>
  </si>
  <si>
    <t xml:space="preserve">Nabillah saputri </t>
  </si>
  <si>
    <t>Nurul Haliza</t>
  </si>
  <si>
    <t>mfahrurazi@sman2kualatungkal.onmicrosoft.com</t>
  </si>
  <si>
    <t>MUHAMMAD RAZI</t>
  </si>
  <si>
    <t>M. Fahru Razi</t>
  </si>
  <si>
    <t>dewi@sman2kualatungkal.onmicrosoft.com</t>
  </si>
  <si>
    <t>DEWI DEWI</t>
  </si>
  <si>
    <t xml:space="preserve">Dewi </t>
  </si>
  <si>
    <t>Isma yustari</t>
  </si>
  <si>
    <t>muhammadsuryaakbar@sman2kualatungkal.onmicrosoft.com</t>
  </si>
  <si>
    <t>MUHAMMAD AKBAR</t>
  </si>
  <si>
    <t>MUHAMMAD SURYA AKBAR</t>
  </si>
  <si>
    <t>arbain@sman2kualatungkal.onmicrosoft.com</t>
  </si>
  <si>
    <t>ARBAIN ARBAIN</t>
  </si>
  <si>
    <t>ARBAIN</t>
  </si>
  <si>
    <t>akbarsamudra@sman2kualatungkal.onmicrosoft.com</t>
  </si>
  <si>
    <t>AKBAR SAMUDRA</t>
  </si>
  <si>
    <t>Akbar Samudra</t>
  </si>
  <si>
    <t>syafradha@sman2kualatungkal.onmicrosoft.com</t>
  </si>
  <si>
    <t>SYAFRADHA SYAFRADHA</t>
  </si>
  <si>
    <t>SYAFRADHA</t>
  </si>
  <si>
    <t xml:space="preserve">Nur Rizah </t>
  </si>
  <si>
    <t>dimasdwiwangga@sman2kualatungkal.onmicrosoft.com</t>
  </si>
  <si>
    <t>DIMAS WANGGA</t>
  </si>
  <si>
    <t>Dimas Dwi Wangga</t>
  </si>
  <si>
    <t>sitirahmah@sman2kualatungkal.onmicrosoft.com</t>
  </si>
  <si>
    <t>SITI RAHMAH</t>
  </si>
  <si>
    <t>Siti rahmah</t>
  </si>
  <si>
    <t>putrisalsabila@sman2kualatungkal.onmicrosoft.com</t>
  </si>
  <si>
    <t>PUTRI SALSABILA</t>
  </si>
  <si>
    <t>Putri salsabila</t>
  </si>
  <si>
    <t>bagasharyanto@sman2kualatungkal.onmicrosoft.com</t>
  </si>
  <si>
    <t>BAGAS HARYANTO</t>
  </si>
  <si>
    <t>BAGAS HARIANTO</t>
  </si>
  <si>
    <t>zairiladam@sman2kualatungkal.onmicrosoft.com</t>
  </si>
  <si>
    <t>ZAIRIL ADAM</t>
  </si>
  <si>
    <t>Zairil Adam</t>
  </si>
  <si>
    <t>windanovitasari@sman2kualatungkal.onmicrosoft.com</t>
  </si>
  <si>
    <t>WINDA SARI</t>
  </si>
  <si>
    <t>WINDA NOVITA SARI</t>
  </si>
  <si>
    <t>nurhajijah@sman2kualatungkal.onmicrosoft.com</t>
  </si>
  <si>
    <t>NUR HAJIJAH</t>
  </si>
  <si>
    <t>Nur Hajijah</t>
  </si>
  <si>
    <t>siskaayuniputri@sman2kualatungkal.onmicrosoft.com</t>
  </si>
  <si>
    <t>SISKA PUTRI</t>
  </si>
  <si>
    <t>Siska ayuni putri</t>
  </si>
  <si>
    <t>dewi2@sman2kualatungkal.onmicrosoft.com</t>
  </si>
  <si>
    <t>DEWI</t>
  </si>
  <si>
    <t>melisa@sman2kualatungkal.onmicrosoft.com</t>
  </si>
  <si>
    <t>MELISA MELISA</t>
  </si>
  <si>
    <t>MELISA</t>
  </si>
  <si>
    <t>tikarahayu@sman2kualatungkal.onmicrosoft.com</t>
  </si>
  <si>
    <t>TIKA RAHAYU</t>
  </si>
  <si>
    <t>Tika Rahayu</t>
  </si>
  <si>
    <t>samsulmuarif@sman2kualatungkal.onmicrosoft.com</t>
  </si>
  <si>
    <t>SAMSUL MUARIF</t>
  </si>
  <si>
    <t>Samsul muarif</t>
  </si>
  <si>
    <t>arifrifai@sman2kualatungkal.onmicrosoft.com</t>
  </si>
  <si>
    <t>ARIF RIFAI</t>
  </si>
  <si>
    <t xml:space="preserve">ARIF RIFAI </t>
  </si>
  <si>
    <t>mranggagilang@sman2kualatungkal.onmicrosoft.com</t>
  </si>
  <si>
    <t>MUHAMMAD GILANG</t>
  </si>
  <si>
    <t>M.Rangga gilang.s</t>
  </si>
  <si>
    <t>sitirahmah2@sman2kualatungkal.onmicrosoft.com</t>
  </si>
  <si>
    <t>Siti Rahma</t>
  </si>
  <si>
    <t>amboalla@sman2kualatungkal.onmicrosoft.com</t>
  </si>
  <si>
    <t>AMBO ALLA</t>
  </si>
  <si>
    <t>Ambo alla</t>
  </si>
  <si>
    <t>Ella Qosasi</t>
  </si>
  <si>
    <t>putririzkia@sman2kualatungkal.onmicrosoft.com</t>
  </si>
  <si>
    <t>PUTRI RIZKIA</t>
  </si>
  <si>
    <t>heriyanto@sman2kualatungkal.onmicrosoft.com</t>
  </si>
  <si>
    <t>HERI YANTO</t>
  </si>
  <si>
    <t>Heriyanto</t>
  </si>
  <si>
    <t>mkhairrahman@sman2kualatungkal.onmicrosoft.com</t>
  </si>
  <si>
    <t>MUHAMMAD RAHMAN</t>
  </si>
  <si>
    <t>M.khairrahman</t>
  </si>
  <si>
    <t>Yessa Juliana</t>
  </si>
  <si>
    <t>sitinurhaliza@sman2kualatungkal.onmicrosoft.com</t>
  </si>
  <si>
    <t>syopiatulhusna@sman2kualatungkal.onmicrosoft.com</t>
  </si>
  <si>
    <t>SYOPIATUL HUSNA</t>
  </si>
  <si>
    <t>Syopiatul husna</t>
  </si>
  <si>
    <t>muhammadilham@sman2kualatungkal.onmicrosoft.com</t>
  </si>
  <si>
    <t xml:space="preserve">Muhammad Ilham </t>
  </si>
  <si>
    <t>kuriyatulhusna@sman2kualatungkal.onmicrosoft.com</t>
  </si>
  <si>
    <t>KURIYATUL HUSNA</t>
  </si>
  <si>
    <t xml:space="preserve"> Kuriyatul Husna </t>
  </si>
  <si>
    <t>sitiarafah@sman2kualatungkal.onmicrosoft.com</t>
  </si>
  <si>
    <t>SITI ARAFAH</t>
  </si>
  <si>
    <t>Siti Arafah</t>
  </si>
  <si>
    <t>Patiyah</t>
  </si>
  <si>
    <t>fikhri@sman2kualatungkal.onmicrosoft.com</t>
  </si>
  <si>
    <t>FIKHRI FIKHRI</t>
  </si>
  <si>
    <t>Fakhri</t>
  </si>
  <si>
    <t>nuritalipah@sman2kualatungkal.onmicrosoft.com</t>
  </si>
  <si>
    <t>NURITALIPAH NURITALIPAH</t>
  </si>
  <si>
    <t>Nuritalipah</t>
  </si>
  <si>
    <t>ainunnisa@sman2kualatungkal.onmicrosoft.com</t>
  </si>
  <si>
    <t>AINUN NISA</t>
  </si>
  <si>
    <t>Ainunnisa</t>
  </si>
  <si>
    <t>riski@sman2kualatungkal.onmicrosoft.com</t>
  </si>
  <si>
    <t>RISKI RISKI</t>
  </si>
  <si>
    <t xml:space="preserve">Riski </t>
  </si>
  <si>
    <t>mrezaramadani@sman2kualatungkal.onmicrosoft.com</t>
  </si>
  <si>
    <t>MUHAMMAD RAMADANI</t>
  </si>
  <si>
    <t>M Reza Ramadani</t>
  </si>
  <si>
    <t>widiatualiyah@sman2kualatungkal.onmicrosoft.com</t>
  </si>
  <si>
    <t>WIDIA TUALIYAH</t>
  </si>
  <si>
    <t>widia tualiyah</t>
  </si>
  <si>
    <t>Mardiah</t>
  </si>
  <si>
    <t>irmayanti@sman2kualatungkal.onmicrosoft.com</t>
  </si>
  <si>
    <t>IRMA YANTI</t>
  </si>
  <si>
    <t>Irma Yanti</t>
  </si>
  <si>
    <t>dickysyarifudin@sman2kualatungkal.onmicrosoft.com</t>
  </si>
  <si>
    <t>DICKY SYARIFUDIN</t>
  </si>
  <si>
    <t>Dicky syarifudin</t>
  </si>
  <si>
    <t>rizkymuliaanwar@sman2kualatungkal.onmicrosoft.com</t>
  </si>
  <si>
    <t>RIZKY ANWAR</t>
  </si>
  <si>
    <t>Rizki Mulia Anwar</t>
  </si>
  <si>
    <t>Putri lili yani</t>
  </si>
  <si>
    <t>nurckolis@sman2kualatungkal.onmicrosoft.com</t>
  </si>
  <si>
    <t>NUR CKOLIS</t>
  </si>
  <si>
    <t>Nur Kholis</t>
  </si>
  <si>
    <t>dianandriani@sman2kualatungkal.onmicrosoft.com</t>
  </si>
  <si>
    <t>DIAN ANDRIANI</t>
  </si>
  <si>
    <t xml:space="preserve">Dian Andriani </t>
  </si>
  <si>
    <t>ahmadeffendi@sman2kualatungkal.onmicrosoft.com</t>
  </si>
  <si>
    <t>AHMAD EFFENDI</t>
  </si>
  <si>
    <t>Ahmad efendi</t>
  </si>
  <si>
    <t>nurtiasartika@sman2kualatungkal.onmicrosoft.com</t>
  </si>
  <si>
    <t>NURTIA SARTIKA</t>
  </si>
  <si>
    <t>Nur tia sartika</t>
  </si>
  <si>
    <t>nurmina@sman2kualatungkal.onmicrosoft.com</t>
  </si>
  <si>
    <t>NURMINA NURMINA</t>
  </si>
  <si>
    <t xml:space="preserve">Nurmina </t>
  </si>
  <si>
    <t>nabilaroyani@sman2kualatungkal.onmicrosoft.com</t>
  </si>
  <si>
    <t>NABILA ROYANI</t>
  </si>
  <si>
    <t>Nabila royani</t>
  </si>
  <si>
    <t>muhammadlatif@sman2kualatungkal.onmicrosoft.com</t>
  </si>
  <si>
    <t>MUHAMMAD LATIF</t>
  </si>
  <si>
    <t>Muhammad Latif</t>
  </si>
  <si>
    <t>sumastrisusanti@sman2kualatungkal.onmicrosoft.com</t>
  </si>
  <si>
    <t>SUMASTRI SUSANTI</t>
  </si>
  <si>
    <t>nuraisahyuliana@sman2kualatungkal.onmicrosoft.com</t>
  </si>
  <si>
    <t>NURAISAH YULIANA</t>
  </si>
  <si>
    <t>NUR AISAH YULIANA</t>
  </si>
  <si>
    <t>alishadikin@sman2kualatungkal.onmicrosoft.com</t>
  </si>
  <si>
    <t>ALI SHADIKIN</t>
  </si>
  <si>
    <t>marini@sman2kualatungkal.onmicrosoft.com</t>
  </si>
  <si>
    <t>MARINI MARINI</t>
  </si>
  <si>
    <t>MARINI</t>
  </si>
  <si>
    <t>muhammadalfarishi@sman2kualatungkal.onmicrosoft.com</t>
  </si>
  <si>
    <t>MUHAMMAD ALFARISHI</t>
  </si>
  <si>
    <t>Muhammad Alfarishi</t>
  </si>
  <si>
    <t>mrizkyseptiawan@sman2kualatungkal.onmicrosoft.com</t>
  </si>
  <si>
    <t>MUHAMMAD SEPTIAWAN</t>
  </si>
  <si>
    <t xml:space="preserve">M. RIZKY SEPTIAWAN </t>
  </si>
  <si>
    <t>Lusiana</t>
  </si>
  <si>
    <t>ardiansyah2@sman2kualatungkal.onmicrosoft.com</t>
  </si>
  <si>
    <t>ARDIANSYAH ARDIANSYAH</t>
  </si>
  <si>
    <t>ARDIANSYAH</t>
  </si>
  <si>
    <t>mrifkiannaufal@sman2kualatungkal.onmicrosoft.com</t>
  </si>
  <si>
    <t>MUHAMMAD ANNAUFAL</t>
  </si>
  <si>
    <t>M RIFKI ANNAUFAL</t>
  </si>
  <si>
    <t>nurulvialeta@sman2kualatungkal.onmicrosoft.com</t>
  </si>
  <si>
    <t>NURUL VIALETA</t>
  </si>
  <si>
    <t>Nurul vialeta</t>
  </si>
  <si>
    <t>rinaseptiyani@sman2kualatungkal.onmicrosoft.com</t>
  </si>
  <si>
    <t>RINA SEPTIYANI</t>
  </si>
  <si>
    <t>Rina septiyani</t>
  </si>
  <si>
    <t>ahmadferdiansah@sman2kualatungkal.onmicrosoft.com</t>
  </si>
  <si>
    <t>AHMAD FERDIANSAH</t>
  </si>
  <si>
    <t>Ahmad ferdiansyah</t>
  </si>
  <si>
    <t>putrazonafani@sman2kualatungkal.onmicrosoft.com</t>
  </si>
  <si>
    <t>PUTRA FANI</t>
  </si>
  <si>
    <t>putrazonafani</t>
  </si>
  <si>
    <t>serliwulandari@sman2kualatungkal.onmicrosoft.com</t>
  </si>
  <si>
    <t>SERLI WULANDARI</t>
  </si>
  <si>
    <t>wahyuliswandy@sman2kualatungkal.onmicrosoft.com</t>
  </si>
  <si>
    <t>WAHYU LISWANDY</t>
  </si>
  <si>
    <t>WAHYU LISWANDI</t>
  </si>
  <si>
    <t>taridesvia@sman2kualatungkal.onmicrosoft.com</t>
  </si>
  <si>
    <t>TARI DESVIA</t>
  </si>
  <si>
    <t>tiolutfianto@sman2kualatungkal.onmicrosoft.com</t>
  </si>
  <si>
    <t>TIO LUTFIANTO</t>
  </si>
  <si>
    <t>Tio Lutfianto</t>
  </si>
  <si>
    <t xml:space="preserve">Nurul Huda </t>
  </si>
  <si>
    <t>melisa2@sman2kualatungkal.onmicrosoft.com</t>
  </si>
  <si>
    <t>Melisa</t>
  </si>
  <si>
    <t>ardiansyah@sman2kualatungkal.onmicrosoft.com</t>
  </si>
  <si>
    <t>Ardiansyah</t>
  </si>
  <si>
    <t>binsartuasilalahi@sman2kualatungkal.onmicrosoft.com</t>
  </si>
  <si>
    <t>BINSAR SILALAHI</t>
  </si>
  <si>
    <t>Binsar tua Silalahi</t>
  </si>
  <si>
    <t>dewiayu@sman2kualatungkal.onmicrosoft.com</t>
  </si>
  <si>
    <t>DEWI AYU</t>
  </si>
  <si>
    <t>Dewi ayu</t>
  </si>
  <si>
    <t>saprida@sman2kualatungkal.onmicrosoft.com</t>
  </si>
  <si>
    <t>SAPRIDA SAPRIDA</t>
  </si>
  <si>
    <t>Saprida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</si>
</sst>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_);_(@_)"/>
    <numFmt numFmtId="166" formatCode="m/d/yy\ h:mm:ss"/>
    <numFmt numFmtId="167" formatCode="m/d/yyyy"/>
    <numFmt numFmtId="168" formatCode="[$-F400]h:mm:ss\ AM/PM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1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sz val="8"/>
      <color rgb="FFFF0000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4"/>
      <color rgb="FF555555"/>
      <name val="Georgia"/>
      <family val="1"/>
    </font>
    <font>
      <sz val="11"/>
      <color rgb="FF666666"/>
      <name val="Calibri"/>
      <family val="2"/>
      <scheme val="minor"/>
    </font>
    <font>
      <sz val="10"/>
      <name val="Book Antiqua"/>
      <family val="1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ck">
        <color theme="4" tint="0.39994506668294322"/>
      </left>
      <right style="thin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333">
    <xf numFmtId="0" fontId="0" fillId="0" borderId="0" xfId="0"/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1" fillId="0" borderId="0" xfId="0" applyFont="1"/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6" fillId="2" borderId="1" xfId="0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indent="5"/>
    </xf>
    <xf numFmtId="0" fontId="12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1" fontId="14" fillId="0" borderId="1" xfId="1" applyNumberFormat="1" applyFont="1" applyBorder="1" applyAlignment="1">
      <alignment horizontal="center" vertical="center"/>
    </xf>
    <xf numFmtId="2" fontId="14" fillId="0" borderId="1" xfId="1" applyNumberFormat="1" applyFont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4" fillId="0" borderId="0" xfId="0" applyFont="1"/>
    <xf numFmtId="0" fontId="13" fillId="0" borderId="1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 indent="6"/>
    </xf>
    <xf numFmtId="0" fontId="15" fillId="0" borderId="0" xfId="0" applyFont="1" applyAlignment="1">
      <alignment horizontal="left" vertical="center"/>
    </xf>
    <xf numFmtId="0" fontId="16" fillId="0" borderId="0" xfId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5" fillId="0" borderId="0" xfId="0" applyFont="1"/>
    <xf numFmtId="0" fontId="20" fillId="0" borderId="0" xfId="0" applyFont="1" applyAlignment="1"/>
    <xf numFmtId="0" fontId="5" fillId="0" borderId="0" xfId="0" applyFont="1"/>
    <xf numFmtId="2" fontId="14" fillId="3" borderId="5" xfId="1" applyNumberFormat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4" fillId="2" borderId="23" xfId="0" applyFont="1" applyFill="1" applyBorder="1"/>
    <xf numFmtId="0" fontId="4" fillId="2" borderId="23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/>
    <xf numFmtId="0" fontId="4" fillId="5" borderId="41" xfId="0" applyFont="1" applyFill="1" applyBorder="1"/>
    <xf numFmtId="0" fontId="18" fillId="4" borderId="4" xfId="0" applyFont="1" applyFill="1" applyBorder="1" applyAlignment="1"/>
    <xf numFmtId="0" fontId="14" fillId="4" borderId="1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2" borderId="23" xfId="0" applyFont="1" applyFill="1" applyBorder="1" applyAlignment="1">
      <alignment vertical="center"/>
    </xf>
    <xf numFmtId="0" fontId="8" fillId="2" borderId="23" xfId="0" applyFont="1" applyFill="1" applyBorder="1" applyAlignment="1">
      <alignment horizontal="center" vertical="center"/>
    </xf>
    <xf numFmtId="0" fontId="24" fillId="4" borderId="38" xfId="1" applyFont="1" applyFill="1" applyBorder="1" applyAlignment="1">
      <alignment horizontal="center" vertical="center"/>
    </xf>
    <xf numFmtId="1" fontId="23" fillId="3" borderId="39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0" fillId="0" borderId="0" xfId="0" applyBorder="1"/>
    <xf numFmtId="0" fontId="25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0" xfId="1" applyFont="1" applyBorder="1" applyAlignment="1">
      <alignment vertical="center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7" fillId="0" borderId="0" xfId="0" quotePrefix="1" applyFont="1" applyBorder="1" applyProtection="1">
      <protection locked="0"/>
    </xf>
    <xf numFmtId="0" fontId="27" fillId="0" borderId="0" xfId="0" applyFont="1" applyFill="1" applyBorder="1" applyAlignment="1" applyProtection="1">
      <protection locked="0"/>
    </xf>
    <xf numFmtId="0" fontId="26" fillId="0" borderId="0" xfId="0" applyFont="1" applyFill="1" applyBorder="1" applyAlignment="1" applyProtection="1">
      <protection hidden="1"/>
    </xf>
    <xf numFmtId="0" fontId="30" fillId="4" borderId="38" xfId="1" applyFont="1" applyFill="1" applyBorder="1" applyAlignment="1">
      <alignment horizontal="center" vertical="center"/>
    </xf>
    <xf numFmtId="1" fontId="29" fillId="3" borderId="39" xfId="1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top"/>
    </xf>
    <xf numFmtId="0" fontId="13" fillId="0" borderId="1" xfId="1" applyFont="1" applyBorder="1" applyAlignment="1">
      <alignment horizontal="left" vertical="top"/>
    </xf>
    <xf numFmtId="0" fontId="31" fillId="0" borderId="23" xfId="0" applyFont="1" applyBorder="1" applyAlignment="1">
      <alignment horizontal="center" vertical="center"/>
    </xf>
    <xf numFmtId="1" fontId="29" fillId="3" borderId="38" xfId="1" applyNumberFormat="1" applyFont="1" applyFill="1" applyBorder="1" applyAlignment="1">
      <alignment horizontal="center" vertical="center"/>
    </xf>
    <xf numFmtId="1" fontId="23" fillId="3" borderId="38" xfId="1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/>
    <xf numFmtId="2" fontId="1" fillId="5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" fontId="35" fillId="0" borderId="5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/>
    </xf>
    <xf numFmtId="0" fontId="37" fillId="0" borderId="0" xfId="0" applyFont="1"/>
    <xf numFmtId="1" fontId="32" fillId="5" borderId="1" xfId="0" applyNumberFormat="1" applyFont="1" applyFill="1" applyBorder="1" applyAlignment="1">
      <alignment horizontal="center"/>
    </xf>
    <xf numFmtId="0" fontId="38" fillId="0" borderId="0" xfId="0" applyFont="1" applyAlignment="1">
      <alignment vertical="top" wrapText="1"/>
    </xf>
    <xf numFmtId="0" fontId="13" fillId="0" borderId="38" xfId="1" applyFont="1" applyBorder="1" applyAlignment="1">
      <alignment horizontal="center" vertical="center"/>
    </xf>
    <xf numFmtId="0" fontId="12" fillId="3" borderId="31" xfId="1" applyFont="1" applyFill="1" applyBorder="1" applyAlignment="1">
      <alignment vertical="center"/>
    </xf>
    <xf numFmtId="0" fontId="12" fillId="3" borderId="24" xfId="1" applyFont="1" applyFill="1" applyBorder="1" applyAlignment="1">
      <alignment vertical="center"/>
    </xf>
    <xf numFmtId="0" fontId="14" fillId="0" borderId="23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12" fillId="0" borderId="0" xfId="1" applyFont="1" applyBorder="1" applyAlignment="1">
      <alignment horizontal="center" vertical="center"/>
    </xf>
    <xf numFmtId="0" fontId="39" fillId="0" borderId="1" xfId="0" applyNumberFormat="1" applyFont="1" applyFill="1" applyBorder="1" applyAlignment="1" applyProtection="1">
      <alignment horizontal="left" vertical="top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top" indent="5"/>
    </xf>
    <xf numFmtId="0" fontId="12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vertical="top"/>
    </xf>
    <xf numFmtId="1" fontId="31" fillId="0" borderId="23" xfId="0" applyNumberFormat="1" applyFont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23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40" fillId="0" borderId="0" xfId="0" applyFont="1"/>
    <xf numFmtId="0" fontId="40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quotePrefix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vertic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6" fillId="0" borderId="38" xfId="0" quotePrefix="1" applyNumberFormat="1" applyFont="1" applyFill="1" applyBorder="1" applyAlignment="1" applyProtection="1">
      <alignment horizontal="left" vertical="center"/>
    </xf>
    <xf numFmtId="1" fontId="6" fillId="0" borderId="38" xfId="0" quotePrefix="1" applyNumberFormat="1" applyFont="1" applyFill="1" applyBorder="1" applyAlignment="1" applyProtection="1">
      <alignment horizontal="center" vertical="center"/>
    </xf>
    <xf numFmtId="0" fontId="6" fillId="0" borderId="1" xfId="0" quotePrefix="1" applyNumberFormat="1" applyFont="1" applyFill="1" applyBorder="1" applyAlignment="1" applyProtection="1">
      <alignment horizontal="center" vertical="center"/>
    </xf>
    <xf numFmtId="0" fontId="6" fillId="0" borderId="38" xfId="0" quotePrefix="1" applyNumberFormat="1" applyFont="1" applyFill="1" applyBorder="1" applyAlignment="1" applyProtection="1">
      <alignment vertical="center"/>
    </xf>
    <xf numFmtId="0" fontId="6" fillId="0" borderId="0" xfId="0" quotePrefix="1" applyNumberFormat="1" applyFont="1" applyFill="1" applyBorder="1" applyAlignment="1" applyProtection="1">
      <alignment horizontal="left" vertical="center"/>
    </xf>
    <xf numFmtId="0" fontId="22" fillId="5" borderId="38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0" xfId="0" applyFill="1"/>
    <xf numFmtId="2" fontId="0" fillId="0" borderId="0" xfId="0" applyNumberFormat="1"/>
    <xf numFmtId="0" fontId="27" fillId="0" borderId="0" xfId="0" quotePrefix="1" applyFont="1" applyFill="1" applyBorder="1" applyAlignment="1" applyProtection="1">
      <alignment horizontal="left" vertical="center"/>
      <protection locked="0"/>
    </xf>
    <xf numFmtId="0" fontId="28" fillId="0" borderId="0" xfId="0" quotePrefix="1" applyFont="1" applyAlignment="1">
      <alignment horizontal="left"/>
    </xf>
    <xf numFmtId="0" fontId="27" fillId="0" borderId="0" xfId="0" quotePrefix="1" applyFont="1" applyAlignment="1" applyProtection="1">
      <alignment horizontal="left"/>
      <protection locked="0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8" borderId="46" xfId="0" applyFill="1" applyBorder="1"/>
    <xf numFmtId="166" fontId="0" fillId="8" borderId="47" xfId="0" applyNumberFormat="1" applyFill="1" applyBorder="1"/>
    <xf numFmtId="0" fontId="0" fillId="8" borderId="47" xfId="0" applyFill="1" applyBorder="1"/>
    <xf numFmtId="167" fontId="0" fillId="8" borderId="47" xfId="0" applyNumberFormat="1" applyFill="1" applyBorder="1"/>
    <xf numFmtId="0" fontId="0" fillId="8" borderId="48" xfId="0" applyFill="1" applyBorder="1"/>
    <xf numFmtId="0" fontId="0" fillId="0" borderId="46" xfId="0" applyBorder="1"/>
    <xf numFmtId="166" fontId="0" fillId="0" borderId="47" xfId="0" applyNumberFormat="1" applyBorder="1"/>
    <xf numFmtId="0" fontId="0" fillId="0" borderId="47" xfId="0" applyBorder="1"/>
    <xf numFmtId="167" fontId="0" fillId="0" borderId="47" xfId="0" applyNumberFormat="1" applyBorder="1"/>
    <xf numFmtId="0" fontId="0" fillId="0" borderId="48" xfId="0" applyBorder="1"/>
    <xf numFmtId="0" fontId="1" fillId="2" borderId="5" xfId="0" applyFont="1" applyFill="1" applyBorder="1" applyAlignment="1">
      <alignment horizontal="center" vertical="center"/>
    </xf>
    <xf numFmtId="0" fontId="0" fillId="9" borderId="50" xfId="0" applyFill="1" applyBorder="1" applyAlignment="1">
      <alignment horizontal="center"/>
    </xf>
    <xf numFmtId="0" fontId="0" fillId="9" borderId="50" xfId="0" applyFill="1" applyBorder="1"/>
    <xf numFmtId="0" fontId="0" fillId="9" borderId="53" xfId="0" applyFill="1" applyBorder="1" applyAlignment="1">
      <alignment horizontal="center"/>
    </xf>
    <xf numFmtId="0" fontId="0" fillId="9" borderId="53" xfId="0" applyFill="1" applyBorder="1"/>
    <xf numFmtId="0" fontId="0" fillId="9" borderId="53" xfId="0" applyFill="1" applyBorder="1" applyAlignment="1">
      <alignment horizontal="center" vertical="center"/>
    </xf>
    <xf numFmtId="0" fontId="0" fillId="9" borderId="54" xfId="0" applyFill="1" applyBorder="1" applyAlignment="1">
      <alignment horizontal="center" vertical="center"/>
    </xf>
    <xf numFmtId="1" fontId="36" fillId="5" borderId="1" xfId="0" applyNumberFormat="1" applyFont="1" applyFill="1" applyBorder="1" applyAlignment="1">
      <alignment horizontal="center"/>
    </xf>
    <xf numFmtId="168" fontId="6" fillId="0" borderId="1" xfId="0" quotePrefix="1" applyNumberFormat="1" applyFont="1" applyFill="1" applyBorder="1" applyAlignment="1" applyProtection="1">
      <alignment horizontal="center" vertical="center"/>
    </xf>
    <xf numFmtId="168" fontId="6" fillId="0" borderId="1" xfId="0" applyNumberFormat="1" applyFont="1" applyFill="1" applyBorder="1" applyAlignment="1" applyProtection="1">
      <alignment horizontal="center" vertical="center"/>
    </xf>
    <xf numFmtId="168" fontId="6" fillId="0" borderId="2" xfId="0" applyNumberFormat="1" applyFont="1" applyFill="1" applyBorder="1" applyAlignment="1" applyProtection="1">
      <alignment horizontal="center" vertical="center"/>
    </xf>
    <xf numFmtId="168" fontId="6" fillId="0" borderId="38" xfId="0" quotePrefix="1" applyNumberFormat="1" applyFont="1" applyFill="1" applyBorder="1" applyAlignment="1" applyProtection="1">
      <alignment horizontal="center" vertical="center"/>
    </xf>
    <xf numFmtId="0" fontId="42" fillId="5" borderId="38" xfId="0" applyFont="1" applyFill="1" applyBorder="1" applyAlignment="1">
      <alignment horizontal="center"/>
    </xf>
    <xf numFmtId="0" fontId="42" fillId="5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3" fillId="0" borderId="0" xfId="0" applyFont="1"/>
    <xf numFmtId="0" fontId="1" fillId="2" borderId="1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5" borderId="6" xfId="0" applyFont="1" applyFill="1" applyBorder="1" applyAlignment="1">
      <alignment horizontal="center" vertical="center"/>
    </xf>
    <xf numFmtId="168" fontId="13" fillId="0" borderId="1" xfId="0" quotePrefix="1" applyNumberFormat="1" applyFont="1" applyFill="1" applyBorder="1" applyAlignment="1" applyProtection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0" borderId="47" xfId="0" quotePrefix="1" applyBorder="1"/>
    <xf numFmtId="0" fontId="0" fillId="8" borderId="47" xfId="0" quotePrefix="1" applyFill="1" applyBorder="1"/>
    <xf numFmtId="0" fontId="10" fillId="6" borderId="0" xfId="0" applyFont="1" applyFill="1" applyBorder="1" applyAlignment="1" applyProtection="1">
      <alignment horizontal="left" vertical="top"/>
      <protection hidden="1"/>
    </xf>
    <xf numFmtId="0" fontId="0" fillId="9" borderId="50" xfId="0" applyFill="1" applyBorder="1" applyAlignment="1">
      <alignment horizontal="center"/>
    </xf>
    <xf numFmtId="0" fontId="0" fillId="9" borderId="51" xfId="0" applyFill="1" applyBorder="1" applyAlignment="1">
      <alignment horizontal="center"/>
    </xf>
    <xf numFmtId="0" fontId="0" fillId="9" borderId="49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14" fontId="6" fillId="0" borderId="38" xfId="0" applyNumberFormat="1" applyFont="1" applyFill="1" applyBorder="1" applyAlignment="1" applyProtection="1">
      <alignment horizontal="center" vertical="center"/>
    </xf>
    <xf numFmtId="14" fontId="6" fillId="0" borderId="9" xfId="0" applyNumberFormat="1" applyFont="1" applyFill="1" applyBorder="1" applyAlignment="1" applyProtection="1">
      <alignment horizontal="center" vertical="center"/>
    </xf>
    <xf numFmtId="14" fontId="6" fillId="0" borderId="1" xfId="0" quotePrefix="1" applyNumberFormat="1" applyFont="1" applyFill="1" applyBorder="1" applyAlignment="1" applyProtection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4" fontId="6" fillId="0" borderId="33" xfId="0" applyNumberFormat="1" applyFont="1" applyFill="1" applyBorder="1" applyAlignment="1" applyProtection="1">
      <alignment horizontal="center" vertical="center"/>
    </xf>
    <xf numFmtId="14" fontId="6" fillId="0" borderId="3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14" fontId="6" fillId="0" borderId="2" xfId="0" quotePrefix="1" applyNumberFormat="1" applyFont="1" applyFill="1" applyBorder="1" applyAlignment="1" applyProtection="1">
      <alignment horizontal="center" vertical="center"/>
    </xf>
    <xf numFmtId="14" fontId="13" fillId="0" borderId="38" xfId="0" quotePrefix="1" applyNumberFormat="1" applyFont="1" applyFill="1" applyBorder="1" applyAlignment="1" applyProtection="1">
      <alignment horizontal="center" vertical="center"/>
    </xf>
    <xf numFmtId="14" fontId="13" fillId="0" borderId="9" xfId="0" quotePrefix="1" applyNumberFormat="1" applyFont="1" applyFill="1" applyBorder="1" applyAlignment="1" applyProtection="1">
      <alignment horizontal="center" vertical="center"/>
    </xf>
    <xf numFmtId="0" fontId="35" fillId="5" borderId="13" xfId="0" applyFont="1" applyFill="1" applyBorder="1" applyAlignment="1">
      <alignment horizontal="center" vertical="center"/>
    </xf>
    <xf numFmtId="0" fontId="35" fillId="5" borderId="23" xfId="0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14" fontId="13" fillId="0" borderId="33" xfId="0" quotePrefix="1" applyNumberFormat="1" applyFont="1" applyFill="1" applyBorder="1" applyAlignment="1" applyProtection="1">
      <alignment horizontal="center" vertical="center"/>
    </xf>
    <xf numFmtId="14" fontId="13" fillId="0" borderId="34" xfId="0" quotePrefix="1" applyNumberFormat="1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14" fontId="13" fillId="0" borderId="1" xfId="0" quotePrefix="1" applyNumberFormat="1" applyFont="1" applyFill="1" applyBorder="1" applyAlignment="1" applyProtection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42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12" fillId="3" borderId="38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4" borderId="38" xfId="1" applyFont="1" applyFill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14" fontId="13" fillId="0" borderId="2" xfId="0" quotePrefix="1" applyNumberFormat="1" applyFont="1" applyFill="1" applyBorder="1" applyAlignment="1" applyProtection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1" fontId="12" fillId="0" borderId="0" xfId="1" applyNumberFormat="1" applyFont="1" applyBorder="1" applyAlignment="1">
      <alignment horizontal="center" vertical="center"/>
    </xf>
    <xf numFmtId="165" fontId="13" fillId="0" borderId="0" xfId="2" applyNumberFormat="1" applyFont="1" applyBorder="1" applyAlignment="1">
      <alignment horizontal="center" vertical="center"/>
    </xf>
    <xf numFmtId="14" fontId="6" fillId="0" borderId="38" xfId="0" quotePrefix="1" applyNumberFormat="1" applyFont="1" applyFill="1" applyBorder="1" applyAlignment="1" applyProtection="1">
      <alignment horizontal="center" vertical="center"/>
    </xf>
    <xf numFmtId="14" fontId="6" fillId="0" borderId="9" xfId="0" quotePrefix="1" applyNumberFormat="1" applyFont="1" applyFill="1" applyBorder="1" applyAlignment="1" applyProtection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25" xfId="0" applyFont="1" applyBorder="1" applyAlignment="1">
      <alignment horizontal="left"/>
    </xf>
    <xf numFmtId="0" fontId="1" fillId="5" borderId="6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/>
    </xf>
    <xf numFmtId="0" fontId="33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wrapText="1"/>
    </xf>
    <xf numFmtId="0" fontId="41" fillId="10" borderId="55" xfId="0" applyFont="1" applyFill="1" applyBorder="1" applyAlignment="1">
      <alignment horizontal="center" vertical="center"/>
    </xf>
    <xf numFmtId="0" fontId="41" fillId="10" borderId="56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</cellXfs>
  <cellStyles count="3">
    <cellStyle name="Comma [0]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514350</xdr:colOff>
      <xdr:row>4</xdr:row>
      <xdr:rowOff>28575</xdr:rowOff>
    </xdr:from>
    <xdr:to>
      <xdr:col>13</xdr:col>
      <xdr:colOff>809625</xdr:colOff>
      <xdr:row>5</xdr:row>
      <xdr:rowOff>104775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C60599A-56CD-43A0-BF4B-4B0EFF2312C0}"/>
            </a:ext>
          </a:extLst>
        </xdr:cNvPr>
        <xdr:cNvCxnSpPr/>
      </xdr:nvCxnSpPr>
      <xdr:spPr>
        <a:xfrm flipH="1" flipV="1">
          <a:off x="10296525" y="866775"/>
          <a:ext cx="295275" cy="2762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</xdr:colOff>
      <xdr:row>9</xdr:row>
      <xdr:rowOff>38100</xdr:rowOff>
    </xdr:from>
    <xdr:to>
      <xdr:col>18</xdr:col>
      <xdr:colOff>104775</xdr:colOff>
      <xdr:row>12</xdr:row>
      <xdr:rowOff>142875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B35F2DE-D8C1-4D30-9572-57CC7EF7546E}"/>
            </a:ext>
          </a:extLst>
        </xdr:cNvPr>
        <xdr:cNvCxnSpPr/>
      </xdr:nvCxnSpPr>
      <xdr:spPr>
        <a:xfrm>
          <a:off x="9877425" y="1838325"/>
          <a:ext cx="3333750" cy="676275"/>
        </a:xfrm>
        <a:prstGeom prst="lin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123825</xdr:colOff>
      <xdr:row>9</xdr:row>
      <xdr:rowOff>28576</xdr:rowOff>
    </xdr:from>
    <xdr:to>
      <xdr:col>18</xdr:col>
      <xdr:colOff>104775</xdr:colOff>
      <xdr:row>12</xdr:row>
      <xdr:rowOff>171450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8BF779E-386E-4E32-8BE7-A988F855F9C8}"/>
            </a:ext>
          </a:extLst>
        </xdr:cNvPr>
        <xdr:cNvCxnSpPr/>
      </xdr:nvCxnSpPr>
      <xdr:spPr>
        <a:xfrm flipV="1">
          <a:off x="9953625" y="1828801"/>
          <a:ext cx="3257550" cy="714374"/>
        </a:xfrm>
        <a:prstGeom prst="lin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723900</xdr:colOff>
      <xdr:row>11</xdr:row>
      <xdr:rowOff>123826</xdr:rowOff>
    </xdr:from>
    <xdr:to>
      <xdr:col>15</xdr:col>
      <xdr:colOff>228601</xdr:colOff>
      <xdr:row>17</xdr:row>
      <xdr:rowOff>9525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41281B97-5B9B-4B4E-8D5F-BC4C54191FBF}"/>
            </a:ext>
          </a:extLst>
        </xdr:cNvPr>
        <xdr:cNvCxnSpPr/>
      </xdr:nvCxnSpPr>
      <xdr:spPr>
        <a:xfrm flipV="1">
          <a:off x="10553700" y="2305051"/>
          <a:ext cx="952501" cy="1028699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M38"/>
  <sheetViews>
    <sheetView workbookViewId="0">
      <selection activeCell="C29" sqref="C29"/>
    </sheetView>
  </sheetViews>
  <sheetFormatPr defaultRowHeight="15" x14ac:dyDescent="0.25"/>
  <cols>
    <col min="1" max="1" width="39.140625" customWidth="1"/>
    <col min="2" max="2" width="6.85546875" customWidth="1"/>
    <col min="3" max="3" width="31.28515625" customWidth="1"/>
  </cols>
  <sheetData>
    <row r="1" spans="1:117" ht="21" customHeight="1" x14ac:dyDescent="0.25">
      <c r="A1" s="196" t="s">
        <v>74</v>
      </c>
      <c r="B1" s="196"/>
      <c r="C1" s="196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</row>
    <row r="2" spans="1:117" ht="15" customHeight="1" x14ac:dyDescent="0.25">
      <c r="A2" s="64"/>
      <c r="B2" s="64"/>
      <c r="C2" s="6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</row>
    <row r="3" spans="1:117" ht="18.75" x14ac:dyDescent="0.25">
      <c r="A3" s="71" t="s">
        <v>87</v>
      </c>
      <c r="B3" s="66">
        <v>1</v>
      </c>
      <c r="C3" s="72" t="s">
        <v>321</v>
      </c>
    </row>
    <row r="4" spans="1:117" ht="18.75" x14ac:dyDescent="0.25">
      <c r="A4" s="65"/>
      <c r="B4" s="67">
        <v>2</v>
      </c>
      <c r="C4" s="72" t="s">
        <v>322</v>
      </c>
    </row>
    <row r="5" spans="1:117" ht="18" customHeight="1" x14ac:dyDescent="0.25">
      <c r="A5" s="65"/>
      <c r="B5" s="66">
        <v>3</v>
      </c>
      <c r="C5" s="72" t="s">
        <v>323</v>
      </c>
      <c r="D5" s="63"/>
      <c r="E5" s="63"/>
      <c r="F5" s="63"/>
      <c r="G5" s="63"/>
      <c r="H5" s="63"/>
      <c r="I5" s="63"/>
    </row>
    <row r="6" spans="1:117" ht="18" customHeight="1" x14ac:dyDescent="0.25">
      <c r="A6" s="65"/>
      <c r="B6" s="67">
        <v>4</v>
      </c>
      <c r="C6" s="72" t="s">
        <v>324</v>
      </c>
      <c r="D6" s="63"/>
      <c r="E6" s="63"/>
      <c r="F6" s="63"/>
      <c r="G6" s="63"/>
      <c r="H6" s="63"/>
      <c r="I6" s="63"/>
    </row>
    <row r="7" spans="1:117" ht="18" customHeight="1" x14ac:dyDescent="0.25">
      <c r="A7" s="65"/>
      <c r="B7" s="66">
        <v>5</v>
      </c>
      <c r="C7" s="72" t="s">
        <v>325</v>
      </c>
      <c r="D7" s="63"/>
      <c r="E7" s="63"/>
      <c r="F7" s="63"/>
      <c r="G7" s="63"/>
      <c r="H7" s="63"/>
      <c r="I7" s="63"/>
    </row>
    <row r="8" spans="1:117" ht="18.75" x14ac:dyDescent="0.25">
      <c r="A8" s="65"/>
      <c r="B8" s="67">
        <v>6</v>
      </c>
      <c r="C8" s="72" t="s">
        <v>179</v>
      </c>
    </row>
    <row r="9" spans="1:117" ht="18.75" x14ac:dyDescent="0.25">
      <c r="A9" s="65"/>
      <c r="B9" s="67">
        <v>7</v>
      </c>
      <c r="C9" s="72" t="s">
        <v>326</v>
      </c>
    </row>
    <row r="10" spans="1:117" ht="18" x14ac:dyDescent="0.25">
      <c r="A10" s="65"/>
    </row>
    <row r="11" spans="1:117" ht="18.75" x14ac:dyDescent="0.25">
      <c r="A11" s="71" t="s">
        <v>88</v>
      </c>
      <c r="B11" s="68" t="s">
        <v>12</v>
      </c>
      <c r="C11" s="69" t="s">
        <v>89</v>
      </c>
    </row>
    <row r="12" spans="1:117" ht="18.75" x14ac:dyDescent="0.25">
      <c r="A12" s="71" t="s">
        <v>75</v>
      </c>
      <c r="B12" s="68" t="s">
        <v>12</v>
      </c>
      <c r="C12" s="73" t="s">
        <v>132</v>
      </c>
    </row>
    <row r="13" spans="1:117" ht="18.75" x14ac:dyDescent="0.25">
      <c r="A13" s="71" t="s">
        <v>97</v>
      </c>
      <c r="B13" s="68" t="s">
        <v>12</v>
      </c>
      <c r="C13" s="73" t="s">
        <v>98</v>
      </c>
    </row>
    <row r="14" spans="1:117" ht="18.75" x14ac:dyDescent="0.25">
      <c r="A14" s="71" t="s">
        <v>100</v>
      </c>
      <c r="B14" s="68" t="s">
        <v>12</v>
      </c>
      <c r="C14" s="73" t="s">
        <v>99</v>
      </c>
    </row>
    <row r="15" spans="1:117" ht="18.75" x14ac:dyDescent="0.3">
      <c r="A15" s="71" t="s">
        <v>76</v>
      </c>
      <c r="B15" s="68" t="s">
        <v>12</v>
      </c>
      <c r="C15" s="115"/>
    </row>
    <row r="16" spans="1:117" ht="18.75" x14ac:dyDescent="0.3">
      <c r="A16" s="71" t="s">
        <v>77</v>
      </c>
      <c r="B16" s="68" t="s">
        <v>12</v>
      </c>
      <c r="C16" s="157"/>
    </row>
    <row r="17" spans="1:3" ht="18.75" x14ac:dyDescent="0.25">
      <c r="A17" s="71" t="s">
        <v>78</v>
      </c>
      <c r="B17" s="68" t="s">
        <v>12</v>
      </c>
      <c r="C17" s="74" t="s">
        <v>90</v>
      </c>
    </row>
    <row r="18" spans="1:3" ht="18.75" x14ac:dyDescent="0.25">
      <c r="A18" s="71" t="s">
        <v>79</v>
      </c>
      <c r="B18" s="68" t="s">
        <v>12</v>
      </c>
      <c r="C18" s="74" t="s">
        <v>180</v>
      </c>
    </row>
    <row r="19" spans="1:3" ht="18.75" x14ac:dyDescent="0.25">
      <c r="A19" s="71" t="s">
        <v>80</v>
      </c>
      <c r="B19" s="68" t="s">
        <v>12</v>
      </c>
      <c r="C19" s="75" t="s">
        <v>181</v>
      </c>
    </row>
    <row r="20" spans="1:3" ht="18.75" x14ac:dyDescent="0.25">
      <c r="A20" s="71" t="s">
        <v>91</v>
      </c>
      <c r="B20" s="68" t="s">
        <v>12</v>
      </c>
      <c r="C20" s="75" t="s">
        <v>133</v>
      </c>
    </row>
    <row r="21" spans="1:3" ht="18.75" x14ac:dyDescent="0.25">
      <c r="A21" s="71" t="s">
        <v>93</v>
      </c>
      <c r="B21" s="68" t="s">
        <v>12</v>
      </c>
      <c r="C21" s="74">
        <v>75</v>
      </c>
    </row>
    <row r="22" spans="1:3" ht="18.75" x14ac:dyDescent="0.25">
      <c r="A22" s="71" t="s">
        <v>81</v>
      </c>
      <c r="B22" s="68" t="s">
        <v>12</v>
      </c>
      <c r="C22" s="75" t="s">
        <v>134</v>
      </c>
    </row>
    <row r="23" spans="1:3" ht="18.75" x14ac:dyDescent="0.25">
      <c r="A23" s="71" t="s">
        <v>114</v>
      </c>
      <c r="B23" s="68" t="s">
        <v>12</v>
      </c>
      <c r="C23" s="74">
        <v>20</v>
      </c>
    </row>
    <row r="24" spans="1:3" ht="18.75" x14ac:dyDescent="0.25">
      <c r="A24" s="71" t="s">
        <v>177</v>
      </c>
      <c r="B24" s="68" t="s">
        <v>12</v>
      </c>
      <c r="C24" s="74">
        <v>100</v>
      </c>
    </row>
    <row r="25" spans="1:3" ht="18.75" x14ac:dyDescent="0.25">
      <c r="A25" s="71" t="s">
        <v>116</v>
      </c>
      <c r="B25" s="68" t="s">
        <v>12</v>
      </c>
      <c r="C25" s="155" t="s">
        <v>135</v>
      </c>
    </row>
    <row r="26" spans="1:3" ht="18.75" x14ac:dyDescent="0.25">
      <c r="A26" s="71" t="s">
        <v>178</v>
      </c>
      <c r="B26" s="68" t="s">
        <v>12</v>
      </c>
      <c r="C26" s="155" t="s">
        <v>135</v>
      </c>
    </row>
    <row r="27" spans="1:3" ht="18.75" x14ac:dyDescent="0.25">
      <c r="A27" s="71" t="s">
        <v>82</v>
      </c>
      <c r="B27" s="68" t="s">
        <v>12</v>
      </c>
      <c r="C27" s="74" t="s">
        <v>327</v>
      </c>
    </row>
    <row r="28" spans="1:3" ht="18.75" x14ac:dyDescent="0.25">
      <c r="A28" s="71" t="s">
        <v>83</v>
      </c>
      <c r="B28" s="68" t="s">
        <v>12</v>
      </c>
      <c r="C28" s="75"/>
    </row>
    <row r="29" spans="1:3" ht="18.75" x14ac:dyDescent="0.3">
      <c r="A29" s="71" t="s">
        <v>84</v>
      </c>
      <c r="B29" s="68" t="s">
        <v>12</v>
      </c>
      <c r="C29" s="76"/>
    </row>
    <row r="30" spans="1:3" ht="18.75" x14ac:dyDescent="0.3">
      <c r="A30" s="78" t="s">
        <v>85</v>
      </c>
      <c r="B30" s="68" t="s">
        <v>12</v>
      </c>
      <c r="C30" s="77" t="s">
        <v>136</v>
      </c>
    </row>
    <row r="31" spans="1:3" ht="18.75" x14ac:dyDescent="0.25">
      <c r="A31" s="71" t="s">
        <v>86</v>
      </c>
      <c r="B31" s="68" t="s">
        <v>12</v>
      </c>
      <c r="C31" s="75" t="s">
        <v>328</v>
      </c>
    </row>
    <row r="32" spans="1:3" ht="18.75" x14ac:dyDescent="0.25">
      <c r="A32" s="71" t="s">
        <v>115</v>
      </c>
      <c r="B32" s="68" t="s">
        <v>12</v>
      </c>
      <c r="C32" s="74">
        <v>185</v>
      </c>
    </row>
    <row r="33" spans="1:3" ht="18.75" x14ac:dyDescent="0.3">
      <c r="A33" s="71" t="s">
        <v>108</v>
      </c>
      <c r="B33" s="68" t="s">
        <v>12</v>
      </c>
      <c r="C33" s="115">
        <v>5</v>
      </c>
    </row>
    <row r="34" spans="1:3" ht="18.75" x14ac:dyDescent="0.3">
      <c r="A34" s="71" t="s">
        <v>109</v>
      </c>
      <c r="B34" s="68" t="s">
        <v>12</v>
      </c>
      <c r="C34" s="156" t="s">
        <v>135</v>
      </c>
    </row>
    <row r="35" spans="1:3" ht="18.75" x14ac:dyDescent="0.3">
      <c r="A35" s="71" t="s">
        <v>110</v>
      </c>
      <c r="B35" s="68" t="s">
        <v>12</v>
      </c>
      <c r="C35" s="156" t="s">
        <v>135</v>
      </c>
    </row>
    <row r="36" spans="1:3" ht="18.75" x14ac:dyDescent="0.3">
      <c r="A36" s="71" t="s">
        <v>111</v>
      </c>
      <c r="B36" s="68" t="s">
        <v>12</v>
      </c>
      <c r="C36" s="156" t="s">
        <v>135</v>
      </c>
    </row>
    <row r="37" spans="1:3" ht="18.75" x14ac:dyDescent="0.3">
      <c r="A37" s="71" t="s">
        <v>112</v>
      </c>
      <c r="B37" s="68" t="s">
        <v>12</v>
      </c>
      <c r="C37" s="156" t="s">
        <v>135</v>
      </c>
    </row>
    <row r="38" spans="1:3" ht="18.75" x14ac:dyDescent="0.3">
      <c r="A38" s="71" t="s">
        <v>113</v>
      </c>
      <c r="B38" s="68" t="s">
        <v>12</v>
      </c>
      <c r="C38" s="156" t="s">
        <v>135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C0047-EB09-40D1-B778-551ED6D50459}">
  <sheetPr>
    <tabColor rgb="FFFF0000"/>
  </sheetPr>
  <dimension ref="A1:BX165"/>
  <sheetViews>
    <sheetView workbookViewId="0">
      <selection activeCell="K18" sqref="K18"/>
    </sheetView>
  </sheetViews>
  <sheetFormatPr defaultRowHeight="15" x14ac:dyDescent="0.25"/>
  <cols>
    <col min="1" max="1" width="5.42578125" style="159" customWidth="1"/>
    <col min="2" max="2" width="17.85546875" style="68" customWidth="1"/>
    <col min="3" max="3" width="19" style="159" customWidth="1"/>
    <col min="4" max="4" width="34.85546875" style="159" customWidth="1"/>
    <col min="5" max="5" width="26.42578125" style="159" customWidth="1"/>
    <col min="6" max="6" width="7" style="68" customWidth="1"/>
    <col min="7" max="7" width="9.140625" style="159"/>
    <col min="14" max="14" width="15.5703125" style="68" customWidth="1"/>
    <col min="18" max="18" width="9.140625" style="68"/>
    <col min="19" max="19" width="11.28515625" customWidth="1"/>
    <col min="21" max="21" width="9.140625" style="68"/>
    <col min="22" max="22" width="10.7109375" customWidth="1"/>
    <col min="24" max="24" width="9.140625" style="68"/>
    <col min="25" max="25" width="11.140625" customWidth="1"/>
    <col min="27" max="27" width="9.140625" style="68"/>
    <col min="28" max="28" width="10.5703125" customWidth="1"/>
    <col min="30" max="30" width="9.140625" style="68"/>
    <col min="31" max="31" width="10.85546875" customWidth="1"/>
    <col min="33" max="33" width="9.140625" style="68"/>
    <col min="34" max="34" width="11.140625" customWidth="1"/>
    <col min="36" max="36" width="9.140625" style="68"/>
    <col min="37" max="37" width="11.28515625" customWidth="1"/>
    <col min="39" max="39" width="9.140625" style="68"/>
    <col min="40" max="40" width="10.5703125" customWidth="1"/>
    <col min="42" max="42" width="9.140625" style="68"/>
    <col min="43" max="43" width="11" customWidth="1"/>
    <col min="45" max="45" width="9.140625" style="68"/>
    <col min="46" max="46" width="10.85546875" customWidth="1"/>
  </cols>
  <sheetData>
    <row r="1" spans="1:76" ht="15.75" thickTop="1" x14ac:dyDescent="0.25">
      <c r="A1" s="199" t="s">
        <v>2</v>
      </c>
      <c r="B1" s="201" t="s">
        <v>168</v>
      </c>
      <c r="C1" s="201" t="s">
        <v>169</v>
      </c>
      <c r="D1" s="201" t="s">
        <v>170</v>
      </c>
      <c r="E1" s="201" t="s">
        <v>25</v>
      </c>
      <c r="F1" s="201" t="s">
        <v>4</v>
      </c>
      <c r="G1" s="171"/>
      <c r="H1" s="172"/>
      <c r="I1" s="172"/>
      <c r="J1" s="172"/>
      <c r="K1" s="201" t="s">
        <v>1</v>
      </c>
      <c r="L1" s="172"/>
      <c r="M1" s="172"/>
      <c r="N1" s="203" t="s">
        <v>172</v>
      </c>
      <c r="O1" s="172"/>
      <c r="P1" s="172"/>
      <c r="Q1" s="197" t="s">
        <v>173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8"/>
      <c r="AU1" s="197" t="s">
        <v>173</v>
      </c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8"/>
    </row>
    <row r="2" spans="1:76" ht="15.75" thickBot="1" x14ac:dyDescent="0.3">
      <c r="A2" s="200"/>
      <c r="B2" s="202"/>
      <c r="C2" s="202"/>
      <c r="D2" s="202"/>
      <c r="E2" s="202"/>
      <c r="F2" s="202"/>
      <c r="G2" s="173"/>
      <c r="H2" s="174"/>
      <c r="I2" s="174"/>
      <c r="J2" s="174"/>
      <c r="K2" s="202"/>
      <c r="L2" s="174"/>
      <c r="M2" s="174"/>
      <c r="N2" s="204"/>
      <c r="O2" s="174"/>
      <c r="P2" s="174"/>
      <c r="Q2" s="175">
        <v>1</v>
      </c>
      <c r="R2" s="175" t="s">
        <v>171</v>
      </c>
      <c r="S2" s="175" t="s">
        <v>174</v>
      </c>
      <c r="T2" s="175">
        <v>2</v>
      </c>
      <c r="U2" s="175" t="s">
        <v>171</v>
      </c>
      <c r="V2" s="175" t="s">
        <v>174</v>
      </c>
      <c r="W2" s="175">
        <v>3</v>
      </c>
      <c r="X2" s="175" t="s">
        <v>171</v>
      </c>
      <c r="Y2" s="175" t="s">
        <v>174</v>
      </c>
      <c r="Z2" s="175">
        <v>4</v>
      </c>
      <c r="AA2" s="175" t="s">
        <v>171</v>
      </c>
      <c r="AB2" s="175" t="s">
        <v>174</v>
      </c>
      <c r="AC2" s="175">
        <v>5</v>
      </c>
      <c r="AD2" s="175" t="s">
        <v>171</v>
      </c>
      <c r="AE2" s="175" t="s">
        <v>174</v>
      </c>
      <c r="AF2" s="175">
        <v>6</v>
      </c>
      <c r="AG2" s="175" t="s">
        <v>171</v>
      </c>
      <c r="AH2" s="175" t="s">
        <v>174</v>
      </c>
      <c r="AI2" s="175">
        <v>7</v>
      </c>
      <c r="AJ2" s="175" t="s">
        <v>171</v>
      </c>
      <c r="AK2" s="175" t="s">
        <v>174</v>
      </c>
      <c r="AL2" s="175">
        <v>8</v>
      </c>
      <c r="AM2" s="175" t="s">
        <v>171</v>
      </c>
      <c r="AN2" s="175" t="s">
        <v>174</v>
      </c>
      <c r="AO2" s="175">
        <v>9</v>
      </c>
      <c r="AP2" s="175" t="s">
        <v>171</v>
      </c>
      <c r="AQ2" s="175" t="s">
        <v>174</v>
      </c>
      <c r="AR2" s="175">
        <v>10</v>
      </c>
      <c r="AS2" s="175" t="s">
        <v>171</v>
      </c>
      <c r="AT2" s="176" t="s">
        <v>174</v>
      </c>
      <c r="AU2" s="193">
        <v>11</v>
      </c>
      <c r="AV2" s="193" t="s">
        <v>171</v>
      </c>
      <c r="AW2" s="193" t="s">
        <v>174</v>
      </c>
      <c r="AX2" s="193">
        <v>12</v>
      </c>
      <c r="AY2" s="193" t="s">
        <v>171</v>
      </c>
      <c r="AZ2" s="193" t="s">
        <v>174</v>
      </c>
      <c r="BA2" s="193">
        <v>13</v>
      </c>
      <c r="BB2" s="193" t="s">
        <v>171</v>
      </c>
      <c r="BC2" s="193" t="s">
        <v>174</v>
      </c>
      <c r="BD2" s="193">
        <v>14</v>
      </c>
      <c r="BE2" s="193" t="s">
        <v>171</v>
      </c>
      <c r="BF2" s="193" t="s">
        <v>174</v>
      </c>
      <c r="BG2" s="193">
        <v>15</v>
      </c>
      <c r="BH2" s="193" t="s">
        <v>171</v>
      </c>
      <c r="BI2" s="193" t="s">
        <v>174</v>
      </c>
      <c r="BJ2" s="193">
        <v>16</v>
      </c>
      <c r="BK2" s="193" t="s">
        <v>171</v>
      </c>
      <c r="BL2" s="193" t="s">
        <v>174</v>
      </c>
      <c r="BM2" s="193">
        <v>17</v>
      </c>
      <c r="BN2" s="193" t="s">
        <v>171</v>
      </c>
      <c r="BO2" s="193" t="s">
        <v>174</v>
      </c>
      <c r="BP2" s="193">
        <v>18</v>
      </c>
      <c r="BQ2" s="193" t="s">
        <v>171</v>
      </c>
      <c r="BR2" s="193" t="s">
        <v>174</v>
      </c>
      <c r="BS2" s="193">
        <v>19</v>
      </c>
      <c r="BT2" s="193" t="s">
        <v>171</v>
      </c>
      <c r="BU2" s="193" t="s">
        <v>174</v>
      </c>
      <c r="BV2" s="193">
        <v>20</v>
      </c>
      <c r="BW2" s="193" t="s">
        <v>171</v>
      </c>
      <c r="BX2" s="176" t="s">
        <v>174</v>
      </c>
    </row>
    <row r="3" spans="1:76" ht="15.75" thickTop="1" x14ac:dyDescent="0.25">
      <c r="A3" s="160">
        <v>1</v>
      </c>
      <c r="B3" s="161">
        <v>44173.312662037002</v>
      </c>
      <c r="C3" s="161">
        <v>44173.316365740699</v>
      </c>
      <c r="D3" s="162" t="s">
        <v>329</v>
      </c>
      <c r="E3" s="162" t="s">
        <v>330</v>
      </c>
      <c r="F3" s="162">
        <v>20</v>
      </c>
      <c r="G3" s="162"/>
      <c r="H3" s="162" t="s">
        <v>331</v>
      </c>
      <c r="I3" s="162"/>
      <c r="J3" s="162"/>
      <c r="K3" s="162" t="s">
        <v>283</v>
      </c>
      <c r="L3" s="162"/>
      <c r="M3" s="162"/>
      <c r="N3" s="163">
        <v>44173</v>
      </c>
      <c r="O3" s="162"/>
      <c r="P3" s="162"/>
      <c r="Q3" s="162" t="s">
        <v>332</v>
      </c>
      <c r="R3" s="162">
        <v>0</v>
      </c>
      <c r="S3" s="162"/>
      <c r="T3" s="162" t="s">
        <v>333</v>
      </c>
      <c r="U3" s="162">
        <v>0</v>
      </c>
      <c r="V3" s="162"/>
      <c r="W3" s="162" t="s">
        <v>334</v>
      </c>
      <c r="X3" s="162">
        <v>0</v>
      </c>
      <c r="Y3" s="162"/>
      <c r="Z3" s="162" t="s">
        <v>335</v>
      </c>
      <c r="AA3" s="162">
        <v>0</v>
      </c>
      <c r="AB3" s="162"/>
      <c r="AC3" s="162" t="s">
        <v>336</v>
      </c>
      <c r="AD3" s="162">
        <v>0</v>
      </c>
      <c r="AE3" s="162"/>
      <c r="AF3" s="162" t="s">
        <v>337</v>
      </c>
      <c r="AG3" s="162">
        <v>0</v>
      </c>
      <c r="AH3" s="162"/>
      <c r="AI3" s="162" t="s">
        <v>338</v>
      </c>
      <c r="AJ3" s="162">
        <v>5</v>
      </c>
      <c r="AK3" s="162"/>
      <c r="AL3" s="162" t="s">
        <v>339</v>
      </c>
      <c r="AM3" s="162">
        <v>0</v>
      </c>
      <c r="AN3" s="162"/>
      <c r="AO3" s="162" t="s">
        <v>340</v>
      </c>
      <c r="AP3" s="162">
        <v>0</v>
      </c>
      <c r="AQ3" s="162"/>
      <c r="AR3" s="162" t="s">
        <v>341</v>
      </c>
      <c r="AS3" s="162">
        <v>0</v>
      </c>
      <c r="AT3" s="162"/>
      <c r="AU3" s="162" t="s">
        <v>342</v>
      </c>
      <c r="AV3" s="162">
        <v>5</v>
      </c>
      <c r="AW3" s="162"/>
      <c r="AX3" s="162" t="s">
        <v>343</v>
      </c>
      <c r="AY3" s="162">
        <v>5</v>
      </c>
      <c r="AZ3" s="162"/>
      <c r="BA3" s="162" t="s">
        <v>344</v>
      </c>
      <c r="BB3" s="162">
        <v>0</v>
      </c>
      <c r="BC3" s="162"/>
      <c r="BD3" s="162" t="s">
        <v>345</v>
      </c>
      <c r="BE3" s="162">
        <v>0</v>
      </c>
      <c r="BF3" s="162"/>
      <c r="BG3" s="162" t="s">
        <v>346</v>
      </c>
      <c r="BH3" s="162">
        <v>0</v>
      </c>
      <c r="BI3" s="162"/>
      <c r="BJ3" s="162" t="s">
        <v>347</v>
      </c>
      <c r="BK3" s="162">
        <v>0</v>
      </c>
      <c r="BL3" s="162"/>
      <c r="BM3" s="162" t="s">
        <v>348</v>
      </c>
      <c r="BN3" s="162">
        <v>5</v>
      </c>
      <c r="BO3" s="162"/>
      <c r="BP3" s="162" t="s">
        <v>349</v>
      </c>
      <c r="BQ3" s="162">
        <v>0</v>
      </c>
      <c r="BR3" s="162"/>
      <c r="BS3" s="162" t="s">
        <v>350</v>
      </c>
      <c r="BT3" s="162">
        <v>0</v>
      </c>
      <c r="BU3" s="162"/>
      <c r="BV3" s="162" t="s">
        <v>351</v>
      </c>
      <c r="BW3" s="162">
        <v>0</v>
      </c>
      <c r="BX3" s="164"/>
    </row>
    <row r="4" spans="1:76" x14ac:dyDescent="0.25">
      <c r="A4" s="165">
        <v>2</v>
      </c>
      <c r="B4" s="166">
        <v>44173.314803240697</v>
      </c>
      <c r="C4" s="166">
        <v>44173.316481481503</v>
      </c>
      <c r="D4" s="167" t="s">
        <v>352</v>
      </c>
      <c r="E4" s="167" t="s">
        <v>353</v>
      </c>
      <c r="F4" s="167">
        <v>15</v>
      </c>
      <c r="G4" s="167"/>
      <c r="H4" s="167" t="s">
        <v>354</v>
      </c>
      <c r="I4" s="167"/>
      <c r="J4" s="167"/>
      <c r="K4" s="167" t="s">
        <v>230</v>
      </c>
      <c r="L4" s="167"/>
      <c r="M4" s="167"/>
      <c r="N4" s="168">
        <v>44173</v>
      </c>
      <c r="O4" s="167"/>
      <c r="P4" s="167"/>
      <c r="Q4" s="167" t="s">
        <v>355</v>
      </c>
      <c r="R4" s="167">
        <v>0</v>
      </c>
      <c r="S4" s="167"/>
      <c r="T4" s="167" t="s">
        <v>356</v>
      </c>
      <c r="U4" s="167">
        <v>0</v>
      </c>
      <c r="V4" s="167"/>
      <c r="W4" s="167" t="s">
        <v>357</v>
      </c>
      <c r="X4" s="167">
        <v>0</v>
      </c>
      <c r="Y4" s="167"/>
      <c r="Z4" s="167" t="s">
        <v>358</v>
      </c>
      <c r="AA4" s="167">
        <v>0</v>
      </c>
      <c r="AB4" s="167"/>
      <c r="AC4" s="167" t="s">
        <v>359</v>
      </c>
      <c r="AD4" s="167">
        <v>0</v>
      </c>
      <c r="AE4" s="167"/>
      <c r="AF4" s="167" t="s">
        <v>360</v>
      </c>
      <c r="AG4" s="167">
        <v>5</v>
      </c>
      <c r="AH4" s="167"/>
      <c r="AI4" s="167" t="s">
        <v>338</v>
      </c>
      <c r="AJ4" s="167">
        <v>5</v>
      </c>
      <c r="AK4" s="167"/>
      <c r="AL4" s="167" t="s">
        <v>361</v>
      </c>
      <c r="AM4" s="167">
        <v>5</v>
      </c>
      <c r="AN4" s="167"/>
      <c r="AO4" s="167" t="s">
        <v>340</v>
      </c>
      <c r="AP4" s="167">
        <v>0</v>
      </c>
      <c r="AQ4" s="167"/>
      <c r="AR4" s="167" t="s">
        <v>144</v>
      </c>
      <c r="AS4" s="167">
        <v>0</v>
      </c>
      <c r="AT4" s="167"/>
      <c r="AU4" s="167" t="s">
        <v>362</v>
      </c>
      <c r="AV4" s="167">
        <v>0</v>
      </c>
      <c r="AW4" s="167"/>
      <c r="AX4" s="167" t="s">
        <v>363</v>
      </c>
      <c r="AY4" s="167">
        <v>0</v>
      </c>
      <c r="AZ4" s="167"/>
      <c r="BA4" s="167" t="s">
        <v>364</v>
      </c>
      <c r="BB4" s="167">
        <v>0</v>
      </c>
      <c r="BC4" s="167"/>
      <c r="BD4" s="167" t="s">
        <v>345</v>
      </c>
      <c r="BE4" s="167">
        <v>0</v>
      </c>
      <c r="BF4" s="167"/>
      <c r="BG4" s="167" t="s">
        <v>365</v>
      </c>
      <c r="BH4" s="167">
        <v>0</v>
      </c>
      <c r="BI4" s="167"/>
      <c r="BJ4" s="167" t="s">
        <v>366</v>
      </c>
      <c r="BK4" s="167">
        <v>0</v>
      </c>
      <c r="BL4" s="167"/>
      <c r="BM4" s="167" t="s">
        <v>367</v>
      </c>
      <c r="BN4" s="167">
        <v>0</v>
      </c>
      <c r="BO4" s="167"/>
      <c r="BP4" s="167" t="s">
        <v>368</v>
      </c>
      <c r="BQ4" s="167">
        <v>0</v>
      </c>
      <c r="BR4" s="167"/>
      <c r="BS4" s="194" t="s">
        <v>369</v>
      </c>
      <c r="BT4" s="167">
        <v>0</v>
      </c>
      <c r="BU4" s="167"/>
      <c r="BV4" s="167" t="s">
        <v>370</v>
      </c>
      <c r="BW4" s="167">
        <v>0</v>
      </c>
      <c r="BX4" s="169"/>
    </row>
    <row r="5" spans="1:76" x14ac:dyDescent="0.25">
      <c r="A5" s="160">
        <v>3</v>
      </c>
      <c r="B5" s="161">
        <v>44173.314490740697</v>
      </c>
      <c r="C5" s="161">
        <v>44173.322962963</v>
      </c>
      <c r="D5" s="162" t="s">
        <v>371</v>
      </c>
      <c r="E5" s="162" t="s">
        <v>372</v>
      </c>
      <c r="F5" s="162">
        <v>30</v>
      </c>
      <c r="G5" s="162"/>
      <c r="H5" s="162" t="s">
        <v>373</v>
      </c>
      <c r="I5" s="162"/>
      <c r="J5" s="162"/>
      <c r="K5" s="162" t="s">
        <v>283</v>
      </c>
      <c r="L5" s="162"/>
      <c r="M5" s="162"/>
      <c r="N5" s="163">
        <v>44173</v>
      </c>
      <c r="O5" s="162"/>
      <c r="P5" s="162"/>
      <c r="Q5" s="162" t="s">
        <v>332</v>
      </c>
      <c r="R5" s="162">
        <v>0</v>
      </c>
      <c r="S5" s="162"/>
      <c r="T5" s="162" t="s">
        <v>333</v>
      </c>
      <c r="U5" s="162">
        <v>0</v>
      </c>
      <c r="V5" s="162"/>
      <c r="W5" s="162" t="s">
        <v>374</v>
      </c>
      <c r="X5" s="162">
        <v>0</v>
      </c>
      <c r="Y5" s="162"/>
      <c r="Z5" s="162" t="s">
        <v>358</v>
      </c>
      <c r="AA5" s="162">
        <v>0</v>
      </c>
      <c r="AB5" s="162"/>
      <c r="AC5" s="162" t="s">
        <v>359</v>
      </c>
      <c r="AD5" s="162">
        <v>0</v>
      </c>
      <c r="AE5" s="162"/>
      <c r="AF5" s="162" t="s">
        <v>375</v>
      </c>
      <c r="AG5" s="162">
        <v>0</v>
      </c>
      <c r="AH5" s="162"/>
      <c r="AI5" s="162" t="s">
        <v>338</v>
      </c>
      <c r="AJ5" s="162">
        <v>5</v>
      </c>
      <c r="AK5" s="162"/>
      <c r="AL5" s="162" t="s">
        <v>376</v>
      </c>
      <c r="AM5" s="162">
        <v>0</v>
      </c>
      <c r="AN5" s="162"/>
      <c r="AO5" s="162" t="s">
        <v>340</v>
      </c>
      <c r="AP5" s="162">
        <v>0</v>
      </c>
      <c r="AQ5" s="162"/>
      <c r="AR5" s="162" t="s">
        <v>341</v>
      </c>
      <c r="AS5" s="162">
        <v>0</v>
      </c>
      <c r="AT5" s="162"/>
      <c r="AU5" s="162" t="s">
        <v>362</v>
      </c>
      <c r="AV5" s="162">
        <v>0</v>
      </c>
      <c r="AW5" s="162"/>
      <c r="AX5" s="162" t="s">
        <v>343</v>
      </c>
      <c r="AY5" s="162">
        <v>5</v>
      </c>
      <c r="AZ5" s="162"/>
      <c r="BA5" s="162" t="s">
        <v>377</v>
      </c>
      <c r="BB5" s="162">
        <v>0</v>
      </c>
      <c r="BC5" s="162"/>
      <c r="BD5" s="162" t="s">
        <v>378</v>
      </c>
      <c r="BE5" s="162">
        <v>0</v>
      </c>
      <c r="BF5" s="162"/>
      <c r="BG5" s="162" t="s">
        <v>346</v>
      </c>
      <c r="BH5" s="162">
        <v>0</v>
      </c>
      <c r="BI5" s="162"/>
      <c r="BJ5" s="162" t="s">
        <v>379</v>
      </c>
      <c r="BK5" s="162">
        <v>5</v>
      </c>
      <c r="BL5" s="162"/>
      <c r="BM5" s="162" t="s">
        <v>348</v>
      </c>
      <c r="BN5" s="162">
        <v>5</v>
      </c>
      <c r="BO5" s="162"/>
      <c r="BP5" s="162" t="s">
        <v>380</v>
      </c>
      <c r="BQ5" s="162">
        <v>5</v>
      </c>
      <c r="BR5" s="162"/>
      <c r="BS5" s="195" t="s">
        <v>381</v>
      </c>
      <c r="BT5" s="162">
        <v>5</v>
      </c>
      <c r="BU5" s="162"/>
      <c r="BV5" s="162" t="s">
        <v>382</v>
      </c>
      <c r="BW5" s="162">
        <v>0</v>
      </c>
      <c r="BX5" s="164"/>
    </row>
    <row r="6" spans="1:76" x14ac:dyDescent="0.25">
      <c r="A6" s="165">
        <v>4</v>
      </c>
      <c r="B6" s="166">
        <v>44173.315682870401</v>
      </c>
      <c r="C6" s="166">
        <v>44173.325798611098</v>
      </c>
      <c r="D6" s="167" t="s">
        <v>383</v>
      </c>
      <c r="E6" s="167" t="s">
        <v>384</v>
      </c>
      <c r="F6" s="167">
        <v>50</v>
      </c>
      <c r="G6" s="167"/>
      <c r="H6" s="167" t="s">
        <v>385</v>
      </c>
      <c r="I6" s="167"/>
      <c r="J6" s="167"/>
      <c r="K6" s="167" t="s">
        <v>283</v>
      </c>
      <c r="L6" s="167"/>
      <c r="M6" s="167"/>
      <c r="N6" s="168">
        <v>44173</v>
      </c>
      <c r="O6" s="167"/>
      <c r="P6" s="167"/>
      <c r="Q6" s="167" t="s">
        <v>386</v>
      </c>
      <c r="R6" s="167">
        <v>0</v>
      </c>
      <c r="S6" s="167"/>
      <c r="T6" s="167" t="s">
        <v>387</v>
      </c>
      <c r="U6" s="167">
        <v>5</v>
      </c>
      <c r="V6" s="167"/>
      <c r="W6" s="167" t="s">
        <v>388</v>
      </c>
      <c r="X6" s="167">
        <v>5</v>
      </c>
      <c r="Y6" s="167"/>
      <c r="Z6" s="167" t="s">
        <v>335</v>
      </c>
      <c r="AA6" s="167">
        <v>0</v>
      </c>
      <c r="AB6" s="167"/>
      <c r="AC6" s="167" t="s">
        <v>336</v>
      </c>
      <c r="AD6" s="167">
        <v>0</v>
      </c>
      <c r="AE6" s="167"/>
      <c r="AF6" s="167" t="s">
        <v>337</v>
      </c>
      <c r="AG6" s="167">
        <v>0</v>
      </c>
      <c r="AH6" s="167"/>
      <c r="AI6" s="167" t="s">
        <v>389</v>
      </c>
      <c r="AJ6" s="167">
        <v>0</v>
      </c>
      <c r="AK6" s="167"/>
      <c r="AL6" s="167" t="s">
        <v>390</v>
      </c>
      <c r="AM6" s="167">
        <v>0</v>
      </c>
      <c r="AN6" s="167"/>
      <c r="AO6" s="167" t="s">
        <v>391</v>
      </c>
      <c r="AP6" s="167">
        <v>5</v>
      </c>
      <c r="AQ6" s="167"/>
      <c r="AR6" s="167" t="s">
        <v>392</v>
      </c>
      <c r="AS6" s="167">
        <v>5</v>
      </c>
      <c r="AT6" s="167"/>
      <c r="AU6" s="167" t="s">
        <v>362</v>
      </c>
      <c r="AV6" s="167">
        <v>0</v>
      </c>
      <c r="AW6" s="167"/>
      <c r="AX6" s="167" t="s">
        <v>363</v>
      </c>
      <c r="AY6" s="167">
        <v>0</v>
      </c>
      <c r="AZ6" s="167"/>
      <c r="BA6" s="167" t="s">
        <v>393</v>
      </c>
      <c r="BB6" s="167">
        <v>5</v>
      </c>
      <c r="BC6" s="167"/>
      <c r="BD6" s="167" t="s">
        <v>394</v>
      </c>
      <c r="BE6" s="167">
        <v>0</v>
      </c>
      <c r="BF6" s="167"/>
      <c r="BG6" s="167" t="s">
        <v>335</v>
      </c>
      <c r="BH6" s="167">
        <v>5</v>
      </c>
      <c r="BI6" s="167"/>
      <c r="BJ6" s="167" t="s">
        <v>395</v>
      </c>
      <c r="BK6" s="167">
        <v>0</v>
      </c>
      <c r="BL6" s="167"/>
      <c r="BM6" s="167" t="s">
        <v>348</v>
      </c>
      <c r="BN6" s="167">
        <v>5</v>
      </c>
      <c r="BO6" s="167"/>
      <c r="BP6" s="167" t="s">
        <v>380</v>
      </c>
      <c r="BQ6" s="167">
        <v>5</v>
      </c>
      <c r="BR6" s="167"/>
      <c r="BS6" s="194" t="s">
        <v>381</v>
      </c>
      <c r="BT6" s="167">
        <v>5</v>
      </c>
      <c r="BU6" s="167"/>
      <c r="BV6" s="167" t="s">
        <v>396</v>
      </c>
      <c r="BW6" s="167">
        <v>5</v>
      </c>
      <c r="BX6" s="169"/>
    </row>
    <row r="7" spans="1:76" x14ac:dyDescent="0.25">
      <c r="A7" s="160">
        <v>5</v>
      </c>
      <c r="B7" s="161">
        <v>44173.316504629598</v>
      </c>
      <c r="C7" s="161">
        <v>44173.326064814799</v>
      </c>
      <c r="D7" s="162" t="s">
        <v>397</v>
      </c>
      <c r="E7" s="162" t="s">
        <v>398</v>
      </c>
      <c r="F7" s="162">
        <v>25</v>
      </c>
      <c r="G7" s="162"/>
      <c r="H7" s="162" t="s">
        <v>399</v>
      </c>
      <c r="I7" s="162"/>
      <c r="J7" s="162"/>
      <c r="K7" s="162" t="s">
        <v>283</v>
      </c>
      <c r="L7" s="162"/>
      <c r="M7" s="162"/>
      <c r="N7" s="163">
        <v>44173</v>
      </c>
      <c r="O7" s="162"/>
      <c r="P7" s="162"/>
      <c r="Q7" s="162" t="s">
        <v>332</v>
      </c>
      <c r="R7" s="162">
        <v>0</v>
      </c>
      <c r="S7" s="162"/>
      <c r="T7" s="162" t="s">
        <v>387</v>
      </c>
      <c r="U7" s="162">
        <v>5</v>
      </c>
      <c r="V7" s="162"/>
      <c r="W7" s="162" t="s">
        <v>374</v>
      </c>
      <c r="X7" s="162">
        <v>0</v>
      </c>
      <c r="Y7" s="162"/>
      <c r="Z7" s="162" t="s">
        <v>359</v>
      </c>
      <c r="AA7" s="162">
        <v>0</v>
      </c>
      <c r="AB7" s="162"/>
      <c r="AC7" s="162" t="s">
        <v>400</v>
      </c>
      <c r="AD7" s="162">
        <v>0</v>
      </c>
      <c r="AE7" s="162"/>
      <c r="AF7" s="162" t="s">
        <v>401</v>
      </c>
      <c r="AG7" s="162">
        <v>0</v>
      </c>
      <c r="AH7" s="162"/>
      <c r="AI7" s="162" t="s">
        <v>338</v>
      </c>
      <c r="AJ7" s="162">
        <v>5</v>
      </c>
      <c r="AK7" s="162"/>
      <c r="AL7" s="162" t="s">
        <v>390</v>
      </c>
      <c r="AM7" s="162">
        <v>0</v>
      </c>
      <c r="AN7" s="162"/>
      <c r="AO7" s="162" t="s">
        <v>391</v>
      </c>
      <c r="AP7" s="162">
        <v>5</v>
      </c>
      <c r="AQ7" s="162"/>
      <c r="AR7" s="162" t="s">
        <v>341</v>
      </c>
      <c r="AS7" s="162">
        <v>0</v>
      </c>
      <c r="AT7" s="162"/>
      <c r="AU7" s="162" t="s">
        <v>362</v>
      </c>
      <c r="AV7" s="162">
        <v>0</v>
      </c>
      <c r="AW7" s="162"/>
      <c r="AX7" s="162" t="s">
        <v>402</v>
      </c>
      <c r="AY7" s="162">
        <v>0</v>
      </c>
      <c r="AZ7" s="162"/>
      <c r="BA7" s="162" t="s">
        <v>403</v>
      </c>
      <c r="BB7" s="162">
        <v>0</v>
      </c>
      <c r="BC7" s="162"/>
      <c r="BD7" s="162" t="s">
        <v>404</v>
      </c>
      <c r="BE7" s="162">
        <v>5</v>
      </c>
      <c r="BF7" s="162"/>
      <c r="BG7" s="162" t="s">
        <v>405</v>
      </c>
      <c r="BH7" s="162">
        <v>0</v>
      </c>
      <c r="BI7" s="162"/>
      <c r="BJ7" s="162" t="s">
        <v>347</v>
      </c>
      <c r="BK7" s="162">
        <v>0</v>
      </c>
      <c r="BL7" s="162"/>
      <c r="BM7" s="162" t="s">
        <v>348</v>
      </c>
      <c r="BN7" s="162">
        <v>5</v>
      </c>
      <c r="BO7" s="162"/>
      <c r="BP7" s="162" t="s">
        <v>349</v>
      </c>
      <c r="BQ7" s="162">
        <v>0</v>
      </c>
      <c r="BR7" s="162"/>
      <c r="BS7" s="195" t="s">
        <v>406</v>
      </c>
      <c r="BT7" s="162">
        <v>0</v>
      </c>
      <c r="BU7" s="162"/>
      <c r="BV7" s="162" t="s">
        <v>407</v>
      </c>
      <c r="BW7" s="162">
        <v>0</v>
      </c>
      <c r="BX7" s="164"/>
    </row>
    <row r="8" spans="1:76" x14ac:dyDescent="0.25">
      <c r="A8" s="165">
        <v>6</v>
      </c>
      <c r="B8" s="166">
        <v>44173.316238425898</v>
      </c>
      <c r="C8" s="166">
        <v>44173.326689814799</v>
      </c>
      <c r="D8" s="167" t="s">
        <v>408</v>
      </c>
      <c r="E8" s="167" t="s">
        <v>409</v>
      </c>
      <c r="F8" s="167">
        <v>35</v>
      </c>
      <c r="G8" s="167"/>
      <c r="H8" s="167" t="s">
        <v>410</v>
      </c>
      <c r="I8" s="167"/>
      <c r="J8" s="167"/>
      <c r="K8" s="167" t="s">
        <v>239</v>
      </c>
      <c r="L8" s="167"/>
      <c r="M8" s="167"/>
      <c r="N8" s="168">
        <v>44173</v>
      </c>
      <c r="O8" s="167"/>
      <c r="P8" s="167"/>
      <c r="Q8" s="167" t="s">
        <v>386</v>
      </c>
      <c r="R8" s="167">
        <v>0</v>
      </c>
      <c r="S8" s="167"/>
      <c r="T8" s="167" t="s">
        <v>387</v>
      </c>
      <c r="U8" s="167">
        <v>5</v>
      </c>
      <c r="V8" s="167"/>
      <c r="W8" s="167" t="s">
        <v>411</v>
      </c>
      <c r="X8" s="167">
        <v>0</v>
      </c>
      <c r="Y8" s="167"/>
      <c r="Z8" s="167" t="s">
        <v>359</v>
      </c>
      <c r="AA8" s="167">
        <v>0</v>
      </c>
      <c r="AB8" s="167"/>
      <c r="AC8" s="167" t="s">
        <v>400</v>
      </c>
      <c r="AD8" s="167">
        <v>0</v>
      </c>
      <c r="AE8" s="167"/>
      <c r="AF8" s="167" t="s">
        <v>337</v>
      </c>
      <c r="AG8" s="167">
        <v>0</v>
      </c>
      <c r="AH8" s="167"/>
      <c r="AI8" s="167" t="s">
        <v>412</v>
      </c>
      <c r="AJ8" s="167">
        <v>0</v>
      </c>
      <c r="AK8" s="167"/>
      <c r="AL8" s="167" t="s">
        <v>390</v>
      </c>
      <c r="AM8" s="167">
        <v>0</v>
      </c>
      <c r="AN8" s="167"/>
      <c r="AO8" s="167" t="s">
        <v>391</v>
      </c>
      <c r="AP8" s="167">
        <v>5</v>
      </c>
      <c r="AQ8" s="167"/>
      <c r="AR8" s="167" t="s">
        <v>341</v>
      </c>
      <c r="AS8" s="167">
        <v>0</v>
      </c>
      <c r="AT8" s="167"/>
      <c r="AU8" s="167" t="s">
        <v>362</v>
      </c>
      <c r="AV8" s="167">
        <v>0</v>
      </c>
      <c r="AW8" s="167"/>
      <c r="AX8" s="167" t="s">
        <v>413</v>
      </c>
      <c r="AY8" s="167">
        <v>0</v>
      </c>
      <c r="AZ8" s="167"/>
      <c r="BA8" s="167" t="s">
        <v>393</v>
      </c>
      <c r="BB8" s="167">
        <v>5</v>
      </c>
      <c r="BC8" s="167"/>
      <c r="BD8" s="167" t="s">
        <v>378</v>
      </c>
      <c r="BE8" s="167">
        <v>0</v>
      </c>
      <c r="BF8" s="167"/>
      <c r="BG8" s="167" t="s">
        <v>335</v>
      </c>
      <c r="BH8" s="167">
        <v>5</v>
      </c>
      <c r="BI8" s="167"/>
      <c r="BJ8" s="167" t="s">
        <v>347</v>
      </c>
      <c r="BK8" s="167">
        <v>0</v>
      </c>
      <c r="BL8" s="167"/>
      <c r="BM8" s="167" t="s">
        <v>348</v>
      </c>
      <c r="BN8" s="167">
        <v>5</v>
      </c>
      <c r="BO8" s="167"/>
      <c r="BP8" s="167" t="s">
        <v>368</v>
      </c>
      <c r="BQ8" s="167">
        <v>0</v>
      </c>
      <c r="BR8" s="167"/>
      <c r="BS8" s="194" t="s">
        <v>381</v>
      </c>
      <c r="BT8" s="167">
        <v>5</v>
      </c>
      <c r="BU8" s="167"/>
      <c r="BV8" s="167" t="s">
        <v>396</v>
      </c>
      <c r="BW8" s="167">
        <v>5</v>
      </c>
      <c r="BX8" s="169"/>
    </row>
    <row r="9" spans="1:76" x14ac:dyDescent="0.25">
      <c r="A9" s="160">
        <v>7</v>
      </c>
      <c r="B9" s="161">
        <v>44173.314942129597</v>
      </c>
      <c r="C9" s="161">
        <v>44173.326770833301</v>
      </c>
      <c r="D9" s="162" t="s">
        <v>414</v>
      </c>
      <c r="E9" s="162" t="s">
        <v>415</v>
      </c>
      <c r="F9" s="162">
        <v>10</v>
      </c>
      <c r="G9" s="162"/>
      <c r="H9" s="162" t="s">
        <v>416</v>
      </c>
      <c r="I9" s="162"/>
      <c r="J9" s="162"/>
      <c r="K9" s="162" t="s">
        <v>239</v>
      </c>
      <c r="L9" s="162"/>
      <c r="M9" s="162"/>
      <c r="N9" s="163">
        <v>44173</v>
      </c>
      <c r="O9" s="162"/>
      <c r="P9" s="162"/>
      <c r="Q9" s="162" t="s">
        <v>332</v>
      </c>
      <c r="R9" s="162">
        <v>0</v>
      </c>
      <c r="S9" s="162"/>
      <c r="T9" s="162" t="s">
        <v>356</v>
      </c>
      <c r="U9" s="162">
        <v>0</v>
      </c>
      <c r="V9" s="162"/>
      <c r="W9" s="162" t="s">
        <v>388</v>
      </c>
      <c r="X9" s="162">
        <v>5</v>
      </c>
      <c r="Y9" s="162"/>
      <c r="Z9" s="162" t="s">
        <v>400</v>
      </c>
      <c r="AA9" s="162">
        <v>0</v>
      </c>
      <c r="AB9" s="162"/>
      <c r="AC9" s="162" t="s">
        <v>417</v>
      </c>
      <c r="AD9" s="162">
        <v>0</v>
      </c>
      <c r="AE9" s="162"/>
      <c r="AF9" s="162" t="s">
        <v>337</v>
      </c>
      <c r="AG9" s="162">
        <v>0</v>
      </c>
      <c r="AH9" s="162"/>
      <c r="AI9" s="162" t="s">
        <v>389</v>
      </c>
      <c r="AJ9" s="162">
        <v>0</v>
      </c>
      <c r="AK9" s="162"/>
      <c r="AL9" s="162" t="s">
        <v>376</v>
      </c>
      <c r="AM9" s="162">
        <v>0</v>
      </c>
      <c r="AN9" s="162"/>
      <c r="AO9" s="162" t="s">
        <v>418</v>
      </c>
      <c r="AP9" s="162">
        <v>0</v>
      </c>
      <c r="AQ9" s="162"/>
      <c r="AR9" s="162" t="s">
        <v>144</v>
      </c>
      <c r="AS9" s="162">
        <v>0</v>
      </c>
      <c r="AT9" s="162"/>
      <c r="AU9" s="162" t="s">
        <v>419</v>
      </c>
      <c r="AV9" s="162">
        <v>0</v>
      </c>
      <c r="AW9" s="162"/>
      <c r="AX9" s="162" t="s">
        <v>363</v>
      </c>
      <c r="AY9" s="162">
        <v>0</v>
      </c>
      <c r="AZ9" s="162"/>
      <c r="BA9" s="162" t="s">
        <v>364</v>
      </c>
      <c r="BB9" s="162">
        <v>0</v>
      </c>
      <c r="BC9" s="162"/>
      <c r="BD9" s="162" t="s">
        <v>394</v>
      </c>
      <c r="BE9" s="162">
        <v>0</v>
      </c>
      <c r="BF9" s="162"/>
      <c r="BG9" s="162" t="s">
        <v>420</v>
      </c>
      <c r="BH9" s="162">
        <v>0</v>
      </c>
      <c r="BI9" s="162"/>
      <c r="BJ9" s="162" t="s">
        <v>366</v>
      </c>
      <c r="BK9" s="162">
        <v>0</v>
      </c>
      <c r="BL9" s="162"/>
      <c r="BM9" s="162" t="s">
        <v>421</v>
      </c>
      <c r="BN9" s="162">
        <v>0</v>
      </c>
      <c r="BO9" s="162"/>
      <c r="BP9" s="162" t="s">
        <v>380</v>
      </c>
      <c r="BQ9" s="162">
        <v>5</v>
      </c>
      <c r="BR9" s="162"/>
      <c r="BS9" s="162" t="s">
        <v>422</v>
      </c>
      <c r="BT9" s="162">
        <v>0</v>
      </c>
      <c r="BU9" s="162"/>
      <c r="BV9" s="162" t="s">
        <v>370</v>
      </c>
      <c r="BW9" s="162">
        <v>0</v>
      </c>
      <c r="BX9" s="164"/>
    </row>
    <row r="10" spans="1:76" x14ac:dyDescent="0.25">
      <c r="A10" s="165">
        <v>8</v>
      </c>
      <c r="B10" s="166">
        <v>44173.313587962999</v>
      </c>
      <c r="C10" s="166">
        <v>44173.3268171296</v>
      </c>
      <c r="D10" s="167" t="s">
        <v>423</v>
      </c>
      <c r="E10" s="167" t="s">
        <v>424</v>
      </c>
      <c r="F10" s="167">
        <v>20</v>
      </c>
      <c r="G10" s="167"/>
      <c r="H10" s="167" t="s">
        <v>425</v>
      </c>
      <c r="I10" s="167"/>
      <c r="J10" s="167"/>
      <c r="K10" s="167" t="s">
        <v>230</v>
      </c>
      <c r="L10" s="167"/>
      <c r="M10" s="167"/>
      <c r="N10" s="168">
        <v>44173</v>
      </c>
      <c r="O10" s="167"/>
      <c r="P10" s="167"/>
      <c r="Q10" s="167" t="s">
        <v>386</v>
      </c>
      <c r="R10" s="167">
        <v>0</v>
      </c>
      <c r="S10" s="167"/>
      <c r="T10" s="167" t="s">
        <v>426</v>
      </c>
      <c r="U10" s="167">
        <v>0</v>
      </c>
      <c r="V10" s="167"/>
      <c r="W10" s="167" t="s">
        <v>334</v>
      </c>
      <c r="X10" s="167">
        <v>0</v>
      </c>
      <c r="Y10" s="167"/>
      <c r="Z10" s="167" t="s">
        <v>427</v>
      </c>
      <c r="AA10" s="167">
        <v>5</v>
      </c>
      <c r="AB10" s="167"/>
      <c r="AC10" s="167" t="s">
        <v>336</v>
      </c>
      <c r="AD10" s="167">
        <v>0</v>
      </c>
      <c r="AE10" s="167"/>
      <c r="AF10" s="167" t="s">
        <v>401</v>
      </c>
      <c r="AG10" s="167">
        <v>0</v>
      </c>
      <c r="AH10" s="167"/>
      <c r="AI10" s="167" t="s">
        <v>412</v>
      </c>
      <c r="AJ10" s="167">
        <v>0</v>
      </c>
      <c r="AK10" s="167"/>
      <c r="AL10" s="167" t="s">
        <v>339</v>
      </c>
      <c r="AM10" s="167">
        <v>0</v>
      </c>
      <c r="AN10" s="167"/>
      <c r="AO10" s="167" t="s">
        <v>428</v>
      </c>
      <c r="AP10" s="167">
        <v>0</v>
      </c>
      <c r="AQ10" s="167"/>
      <c r="AR10" s="167" t="s">
        <v>392</v>
      </c>
      <c r="AS10" s="167">
        <v>5</v>
      </c>
      <c r="AT10" s="167"/>
      <c r="AU10" s="167" t="s">
        <v>362</v>
      </c>
      <c r="AV10" s="167">
        <v>0</v>
      </c>
      <c r="AW10" s="167"/>
      <c r="AX10" s="167" t="s">
        <v>363</v>
      </c>
      <c r="AY10" s="167">
        <v>0</v>
      </c>
      <c r="AZ10" s="167"/>
      <c r="BA10" s="167" t="s">
        <v>364</v>
      </c>
      <c r="BB10" s="167">
        <v>0</v>
      </c>
      <c r="BC10" s="167"/>
      <c r="BD10" s="167" t="s">
        <v>404</v>
      </c>
      <c r="BE10" s="167">
        <v>5</v>
      </c>
      <c r="BF10" s="167"/>
      <c r="BG10" s="167" t="s">
        <v>365</v>
      </c>
      <c r="BH10" s="167">
        <v>0</v>
      </c>
      <c r="BI10" s="167"/>
      <c r="BJ10" s="167" t="s">
        <v>366</v>
      </c>
      <c r="BK10" s="167">
        <v>0</v>
      </c>
      <c r="BL10" s="167"/>
      <c r="BM10" s="167" t="s">
        <v>348</v>
      </c>
      <c r="BN10" s="167">
        <v>5</v>
      </c>
      <c r="BO10" s="167"/>
      <c r="BP10" s="167" t="s">
        <v>368</v>
      </c>
      <c r="BQ10" s="167">
        <v>0</v>
      </c>
      <c r="BR10" s="167"/>
      <c r="BS10" s="194" t="s">
        <v>406</v>
      </c>
      <c r="BT10" s="167">
        <v>0</v>
      </c>
      <c r="BU10" s="167"/>
      <c r="BV10" s="167" t="s">
        <v>382</v>
      </c>
      <c r="BW10" s="167">
        <v>0</v>
      </c>
      <c r="BX10" s="169"/>
    </row>
    <row r="11" spans="1:76" x14ac:dyDescent="0.25">
      <c r="A11" s="160">
        <v>9</v>
      </c>
      <c r="B11" s="161">
        <v>44173.323043981502</v>
      </c>
      <c r="C11" s="161">
        <v>44173.326874999999</v>
      </c>
      <c r="D11" s="162" t="s">
        <v>429</v>
      </c>
      <c r="E11" s="162" t="s">
        <v>430</v>
      </c>
      <c r="F11" s="162">
        <v>55</v>
      </c>
      <c r="G11" s="162"/>
      <c r="H11" s="162" t="s">
        <v>431</v>
      </c>
      <c r="I11" s="162"/>
      <c r="J11" s="162"/>
      <c r="K11" s="162" t="s">
        <v>230</v>
      </c>
      <c r="L11" s="162"/>
      <c r="M11" s="162"/>
      <c r="N11" s="163">
        <v>44173</v>
      </c>
      <c r="O11" s="162"/>
      <c r="P11" s="162"/>
      <c r="Q11" s="162" t="s">
        <v>355</v>
      </c>
      <c r="R11" s="162">
        <v>0</v>
      </c>
      <c r="S11" s="162"/>
      <c r="T11" s="162" t="s">
        <v>387</v>
      </c>
      <c r="U11" s="162">
        <v>5</v>
      </c>
      <c r="V11" s="162"/>
      <c r="W11" s="162" t="s">
        <v>411</v>
      </c>
      <c r="X11" s="162">
        <v>0</v>
      </c>
      <c r="Y11" s="162"/>
      <c r="Z11" s="162" t="s">
        <v>427</v>
      </c>
      <c r="AA11" s="162">
        <v>5</v>
      </c>
      <c r="AB11" s="162"/>
      <c r="AC11" s="162" t="s">
        <v>335</v>
      </c>
      <c r="AD11" s="162">
        <v>5</v>
      </c>
      <c r="AE11" s="162"/>
      <c r="AF11" s="162" t="s">
        <v>360</v>
      </c>
      <c r="AG11" s="162">
        <v>5</v>
      </c>
      <c r="AH11" s="162"/>
      <c r="AI11" s="162" t="s">
        <v>412</v>
      </c>
      <c r="AJ11" s="162">
        <v>0</v>
      </c>
      <c r="AK11" s="162"/>
      <c r="AL11" s="162" t="s">
        <v>361</v>
      </c>
      <c r="AM11" s="162">
        <v>5</v>
      </c>
      <c r="AN11" s="162"/>
      <c r="AO11" s="162" t="s">
        <v>391</v>
      </c>
      <c r="AP11" s="162">
        <v>5</v>
      </c>
      <c r="AQ11" s="162"/>
      <c r="AR11" s="162" t="s">
        <v>392</v>
      </c>
      <c r="AS11" s="162">
        <v>5</v>
      </c>
      <c r="AT11" s="162"/>
      <c r="AU11" s="162" t="s">
        <v>419</v>
      </c>
      <c r="AV11" s="162">
        <v>0</v>
      </c>
      <c r="AW11" s="162"/>
      <c r="AX11" s="162" t="s">
        <v>432</v>
      </c>
      <c r="AY11" s="162">
        <v>0</v>
      </c>
      <c r="AZ11" s="162"/>
      <c r="BA11" s="162" t="s">
        <v>364</v>
      </c>
      <c r="BB11" s="162">
        <v>0</v>
      </c>
      <c r="BC11" s="162"/>
      <c r="BD11" s="162" t="s">
        <v>404</v>
      </c>
      <c r="BE11" s="162">
        <v>5</v>
      </c>
      <c r="BF11" s="162"/>
      <c r="BG11" s="162" t="s">
        <v>405</v>
      </c>
      <c r="BH11" s="162">
        <v>0</v>
      </c>
      <c r="BI11" s="162"/>
      <c r="BJ11" s="162" t="s">
        <v>433</v>
      </c>
      <c r="BK11" s="162">
        <v>0</v>
      </c>
      <c r="BL11" s="162"/>
      <c r="BM11" s="162" t="s">
        <v>348</v>
      </c>
      <c r="BN11" s="162">
        <v>5</v>
      </c>
      <c r="BO11" s="162"/>
      <c r="BP11" s="162" t="s">
        <v>380</v>
      </c>
      <c r="BQ11" s="162">
        <v>5</v>
      </c>
      <c r="BR11" s="162"/>
      <c r="BS11" s="195" t="s">
        <v>406</v>
      </c>
      <c r="BT11" s="162">
        <v>0</v>
      </c>
      <c r="BU11" s="162"/>
      <c r="BV11" s="162" t="s">
        <v>396</v>
      </c>
      <c r="BW11" s="162">
        <v>5</v>
      </c>
      <c r="BX11" s="164"/>
    </row>
    <row r="12" spans="1:76" x14ac:dyDescent="0.25">
      <c r="A12" s="165">
        <v>10</v>
      </c>
      <c r="B12" s="166">
        <v>44173.315393518496</v>
      </c>
      <c r="C12" s="166">
        <v>44173.327245370398</v>
      </c>
      <c r="D12" s="167" t="s">
        <v>434</v>
      </c>
      <c r="E12" s="167" t="s">
        <v>435</v>
      </c>
      <c r="F12" s="167">
        <v>35</v>
      </c>
      <c r="G12" s="167"/>
      <c r="H12" s="167" t="s">
        <v>436</v>
      </c>
      <c r="I12" s="167"/>
      <c r="J12" s="167"/>
      <c r="K12" s="167" t="s">
        <v>230</v>
      </c>
      <c r="L12" s="167"/>
      <c r="M12" s="167"/>
      <c r="N12" s="168">
        <v>44173</v>
      </c>
      <c r="O12" s="167"/>
      <c r="P12" s="167"/>
      <c r="Q12" s="167" t="s">
        <v>437</v>
      </c>
      <c r="R12" s="167">
        <v>5</v>
      </c>
      <c r="S12" s="167"/>
      <c r="T12" s="167" t="s">
        <v>387</v>
      </c>
      <c r="U12" s="167">
        <v>5</v>
      </c>
      <c r="V12" s="167"/>
      <c r="W12" s="167" t="s">
        <v>374</v>
      </c>
      <c r="X12" s="167">
        <v>0</v>
      </c>
      <c r="Y12" s="167"/>
      <c r="Z12" s="167" t="s">
        <v>358</v>
      </c>
      <c r="AA12" s="167">
        <v>0</v>
      </c>
      <c r="AB12" s="167"/>
      <c r="AC12" s="167" t="s">
        <v>336</v>
      </c>
      <c r="AD12" s="167">
        <v>0</v>
      </c>
      <c r="AE12" s="167"/>
      <c r="AF12" s="167" t="s">
        <v>375</v>
      </c>
      <c r="AG12" s="167">
        <v>0</v>
      </c>
      <c r="AH12" s="167"/>
      <c r="AI12" s="167" t="s">
        <v>438</v>
      </c>
      <c r="AJ12" s="167">
        <v>0</v>
      </c>
      <c r="AK12" s="167"/>
      <c r="AL12" s="167" t="s">
        <v>390</v>
      </c>
      <c r="AM12" s="167">
        <v>0</v>
      </c>
      <c r="AN12" s="167"/>
      <c r="AO12" s="167" t="s">
        <v>428</v>
      </c>
      <c r="AP12" s="167">
        <v>0</v>
      </c>
      <c r="AQ12" s="167"/>
      <c r="AR12" s="167" t="s">
        <v>392</v>
      </c>
      <c r="AS12" s="167">
        <v>5</v>
      </c>
      <c r="AT12" s="167"/>
      <c r="AU12" s="167" t="s">
        <v>342</v>
      </c>
      <c r="AV12" s="167">
        <v>5</v>
      </c>
      <c r="AW12" s="167"/>
      <c r="AX12" s="167" t="s">
        <v>363</v>
      </c>
      <c r="AY12" s="167">
        <v>0</v>
      </c>
      <c r="AZ12" s="167"/>
      <c r="BA12" s="167" t="s">
        <v>364</v>
      </c>
      <c r="BB12" s="167">
        <v>0</v>
      </c>
      <c r="BC12" s="167"/>
      <c r="BD12" s="167" t="s">
        <v>378</v>
      </c>
      <c r="BE12" s="167">
        <v>0</v>
      </c>
      <c r="BF12" s="167"/>
      <c r="BG12" s="167" t="s">
        <v>335</v>
      </c>
      <c r="BH12" s="167">
        <v>5</v>
      </c>
      <c r="BI12" s="167"/>
      <c r="BJ12" s="167" t="s">
        <v>433</v>
      </c>
      <c r="BK12" s="167">
        <v>0</v>
      </c>
      <c r="BL12" s="167"/>
      <c r="BM12" s="167" t="s">
        <v>348</v>
      </c>
      <c r="BN12" s="167">
        <v>5</v>
      </c>
      <c r="BO12" s="167"/>
      <c r="BP12" s="167" t="s">
        <v>380</v>
      </c>
      <c r="BQ12" s="167">
        <v>5</v>
      </c>
      <c r="BR12" s="167"/>
      <c r="BS12" s="167" t="s">
        <v>422</v>
      </c>
      <c r="BT12" s="167">
        <v>0</v>
      </c>
      <c r="BU12" s="167"/>
      <c r="BV12" s="167" t="s">
        <v>351</v>
      </c>
      <c r="BW12" s="167">
        <v>0</v>
      </c>
      <c r="BX12" s="169"/>
    </row>
    <row r="13" spans="1:76" x14ac:dyDescent="0.25">
      <c r="A13" s="160">
        <v>11</v>
      </c>
      <c r="B13" s="161">
        <v>44173.325671296298</v>
      </c>
      <c r="C13" s="161">
        <v>44173.327523148102</v>
      </c>
      <c r="D13" s="162" t="s">
        <v>439</v>
      </c>
      <c r="E13" s="162" t="s">
        <v>440</v>
      </c>
      <c r="F13" s="162">
        <v>20</v>
      </c>
      <c r="G13" s="162"/>
      <c r="H13" s="162" t="s">
        <v>441</v>
      </c>
      <c r="I13" s="162"/>
      <c r="J13" s="162"/>
      <c r="K13" s="162" t="s">
        <v>143</v>
      </c>
      <c r="L13" s="162"/>
      <c r="M13" s="162"/>
      <c r="N13" s="163">
        <v>44173</v>
      </c>
      <c r="O13" s="162"/>
      <c r="P13" s="162"/>
      <c r="Q13" s="162" t="s">
        <v>386</v>
      </c>
      <c r="R13" s="162">
        <v>0</v>
      </c>
      <c r="S13" s="162"/>
      <c r="T13" s="162" t="s">
        <v>387</v>
      </c>
      <c r="U13" s="162">
        <v>5</v>
      </c>
      <c r="V13" s="162"/>
      <c r="W13" s="162" t="s">
        <v>411</v>
      </c>
      <c r="X13" s="162">
        <v>0</v>
      </c>
      <c r="Y13" s="162"/>
      <c r="Z13" s="162" t="s">
        <v>358</v>
      </c>
      <c r="AA13" s="162">
        <v>0</v>
      </c>
      <c r="AB13" s="162"/>
      <c r="AC13" s="162" t="s">
        <v>336</v>
      </c>
      <c r="AD13" s="162">
        <v>0</v>
      </c>
      <c r="AE13" s="162"/>
      <c r="AF13" s="162" t="s">
        <v>360</v>
      </c>
      <c r="AG13" s="162">
        <v>5</v>
      </c>
      <c r="AH13" s="162"/>
      <c r="AI13" s="162" t="s">
        <v>389</v>
      </c>
      <c r="AJ13" s="162">
        <v>0</v>
      </c>
      <c r="AK13" s="162"/>
      <c r="AL13" s="162" t="s">
        <v>390</v>
      </c>
      <c r="AM13" s="162">
        <v>0</v>
      </c>
      <c r="AN13" s="162"/>
      <c r="AO13" s="162" t="s">
        <v>442</v>
      </c>
      <c r="AP13" s="162">
        <v>0</v>
      </c>
      <c r="AQ13" s="162"/>
      <c r="AR13" s="162" t="s">
        <v>341</v>
      </c>
      <c r="AS13" s="162">
        <v>0</v>
      </c>
      <c r="AT13" s="162"/>
      <c r="AU13" s="162" t="s">
        <v>443</v>
      </c>
      <c r="AV13" s="162">
        <v>0</v>
      </c>
      <c r="AW13" s="162"/>
      <c r="AX13" s="162" t="s">
        <v>402</v>
      </c>
      <c r="AY13" s="162">
        <v>0</v>
      </c>
      <c r="AZ13" s="162"/>
      <c r="BA13" s="162" t="s">
        <v>403</v>
      </c>
      <c r="BB13" s="162">
        <v>0</v>
      </c>
      <c r="BC13" s="162"/>
      <c r="BD13" s="162" t="s">
        <v>378</v>
      </c>
      <c r="BE13" s="162">
        <v>0</v>
      </c>
      <c r="BF13" s="162"/>
      <c r="BG13" s="162" t="s">
        <v>335</v>
      </c>
      <c r="BH13" s="162">
        <v>5</v>
      </c>
      <c r="BI13" s="162"/>
      <c r="BJ13" s="162" t="s">
        <v>395</v>
      </c>
      <c r="BK13" s="162">
        <v>0</v>
      </c>
      <c r="BL13" s="162"/>
      <c r="BM13" s="162" t="s">
        <v>444</v>
      </c>
      <c r="BN13" s="162">
        <v>0</v>
      </c>
      <c r="BO13" s="162"/>
      <c r="BP13" s="162" t="s">
        <v>445</v>
      </c>
      <c r="BQ13" s="162">
        <v>0</v>
      </c>
      <c r="BR13" s="162"/>
      <c r="BS13" s="162" t="s">
        <v>350</v>
      </c>
      <c r="BT13" s="162">
        <v>0</v>
      </c>
      <c r="BU13" s="162"/>
      <c r="BV13" s="162" t="s">
        <v>396</v>
      </c>
      <c r="BW13" s="162">
        <v>5</v>
      </c>
      <c r="BX13" s="164"/>
    </row>
    <row r="14" spans="1:76" x14ac:dyDescent="0.25">
      <c r="A14" s="165">
        <v>12</v>
      </c>
      <c r="B14" s="166">
        <v>44173.313101851803</v>
      </c>
      <c r="C14" s="166">
        <v>44173.327638888899</v>
      </c>
      <c r="D14" s="167" t="s">
        <v>446</v>
      </c>
      <c r="E14" s="167" t="s">
        <v>447</v>
      </c>
      <c r="F14" s="167">
        <v>35</v>
      </c>
      <c r="G14" s="167"/>
      <c r="H14" s="167" t="s">
        <v>448</v>
      </c>
      <c r="I14" s="167"/>
      <c r="J14" s="167"/>
      <c r="K14" s="167" t="s">
        <v>283</v>
      </c>
      <c r="L14" s="167"/>
      <c r="M14" s="167"/>
      <c r="N14" s="168">
        <v>44173</v>
      </c>
      <c r="O14" s="167"/>
      <c r="P14" s="167"/>
      <c r="Q14" s="167" t="s">
        <v>386</v>
      </c>
      <c r="R14" s="167">
        <v>0</v>
      </c>
      <c r="S14" s="167"/>
      <c r="T14" s="167" t="s">
        <v>387</v>
      </c>
      <c r="U14" s="167">
        <v>5</v>
      </c>
      <c r="V14" s="167"/>
      <c r="W14" s="167" t="s">
        <v>374</v>
      </c>
      <c r="X14" s="167">
        <v>0</v>
      </c>
      <c r="Y14" s="167"/>
      <c r="Z14" s="167" t="s">
        <v>335</v>
      </c>
      <c r="AA14" s="167">
        <v>0</v>
      </c>
      <c r="AB14" s="167"/>
      <c r="AC14" s="167" t="s">
        <v>335</v>
      </c>
      <c r="AD14" s="167">
        <v>5</v>
      </c>
      <c r="AE14" s="167"/>
      <c r="AF14" s="167" t="s">
        <v>401</v>
      </c>
      <c r="AG14" s="167">
        <v>0</v>
      </c>
      <c r="AH14" s="167"/>
      <c r="AI14" s="167" t="s">
        <v>412</v>
      </c>
      <c r="AJ14" s="167">
        <v>0</v>
      </c>
      <c r="AK14" s="167"/>
      <c r="AL14" s="167" t="s">
        <v>339</v>
      </c>
      <c r="AM14" s="167">
        <v>0</v>
      </c>
      <c r="AN14" s="167"/>
      <c r="AO14" s="167" t="s">
        <v>391</v>
      </c>
      <c r="AP14" s="167">
        <v>5</v>
      </c>
      <c r="AQ14" s="167"/>
      <c r="AR14" s="167" t="s">
        <v>392</v>
      </c>
      <c r="AS14" s="167">
        <v>5</v>
      </c>
      <c r="AT14" s="167"/>
      <c r="AU14" s="167" t="s">
        <v>362</v>
      </c>
      <c r="AV14" s="167">
        <v>0</v>
      </c>
      <c r="AW14" s="167"/>
      <c r="AX14" s="167" t="s">
        <v>363</v>
      </c>
      <c r="AY14" s="167">
        <v>0</v>
      </c>
      <c r="AZ14" s="167"/>
      <c r="BA14" s="167" t="s">
        <v>403</v>
      </c>
      <c r="BB14" s="167">
        <v>0</v>
      </c>
      <c r="BC14" s="167"/>
      <c r="BD14" s="167" t="s">
        <v>378</v>
      </c>
      <c r="BE14" s="167">
        <v>0</v>
      </c>
      <c r="BF14" s="167"/>
      <c r="BG14" s="167" t="s">
        <v>335</v>
      </c>
      <c r="BH14" s="167">
        <v>5</v>
      </c>
      <c r="BI14" s="167"/>
      <c r="BJ14" s="167" t="s">
        <v>395</v>
      </c>
      <c r="BK14" s="167">
        <v>0</v>
      </c>
      <c r="BL14" s="167"/>
      <c r="BM14" s="167" t="s">
        <v>348</v>
      </c>
      <c r="BN14" s="167">
        <v>5</v>
      </c>
      <c r="BO14" s="167"/>
      <c r="BP14" s="167" t="s">
        <v>445</v>
      </c>
      <c r="BQ14" s="167">
        <v>0</v>
      </c>
      <c r="BR14" s="167"/>
      <c r="BS14" s="194" t="s">
        <v>369</v>
      </c>
      <c r="BT14" s="167">
        <v>0</v>
      </c>
      <c r="BU14" s="167"/>
      <c r="BV14" s="167" t="s">
        <v>396</v>
      </c>
      <c r="BW14" s="167">
        <v>5</v>
      </c>
      <c r="BX14" s="169"/>
    </row>
    <row r="15" spans="1:76" x14ac:dyDescent="0.25">
      <c r="A15" s="160">
        <v>13</v>
      </c>
      <c r="B15" s="161">
        <v>44173.313738425903</v>
      </c>
      <c r="C15" s="161">
        <v>44173.328344907401</v>
      </c>
      <c r="D15" s="162" t="s">
        <v>449</v>
      </c>
      <c r="E15" s="162" t="s">
        <v>450</v>
      </c>
      <c r="F15" s="162">
        <v>30</v>
      </c>
      <c r="G15" s="162"/>
      <c r="H15" s="162" t="s">
        <v>451</v>
      </c>
      <c r="I15" s="162"/>
      <c r="J15" s="162"/>
      <c r="K15" s="162" t="s">
        <v>283</v>
      </c>
      <c r="L15" s="162"/>
      <c r="M15" s="162"/>
      <c r="N15" s="163">
        <v>44173</v>
      </c>
      <c r="O15" s="162"/>
      <c r="P15" s="162"/>
      <c r="Q15" s="162" t="s">
        <v>437</v>
      </c>
      <c r="R15" s="162">
        <v>5</v>
      </c>
      <c r="S15" s="162"/>
      <c r="T15" s="162" t="s">
        <v>426</v>
      </c>
      <c r="U15" s="162">
        <v>0</v>
      </c>
      <c r="V15" s="162"/>
      <c r="W15" s="162" t="s">
        <v>334</v>
      </c>
      <c r="X15" s="162">
        <v>0</v>
      </c>
      <c r="Y15" s="162"/>
      <c r="Z15" s="162" t="s">
        <v>427</v>
      </c>
      <c r="AA15" s="162">
        <v>5</v>
      </c>
      <c r="AB15" s="162"/>
      <c r="AC15" s="162" t="s">
        <v>417</v>
      </c>
      <c r="AD15" s="162">
        <v>0</v>
      </c>
      <c r="AE15" s="162"/>
      <c r="AF15" s="162" t="s">
        <v>401</v>
      </c>
      <c r="AG15" s="162">
        <v>0</v>
      </c>
      <c r="AH15" s="162"/>
      <c r="AI15" s="162" t="s">
        <v>452</v>
      </c>
      <c r="AJ15" s="162">
        <v>0</v>
      </c>
      <c r="AK15" s="162"/>
      <c r="AL15" s="162" t="s">
        <v>339</v>
      </c>
      <c r="AM15" s="162">
        <v>0</v>
      </c>
      <c r="AN15" s="162"/>
      <c r="AO15" s="162" t="s">
        <v>391</v>
      </c>
      <c r="AP15" s="162">
        <v>5</v>
      </c>
      <c r="AQ15" s="162"/>
      <c r="AR15" s="162" t="s">
        <v>392</v>
      </c>
      <c r="AS15" s="162">
        <v>5</v>
      </c>
      <c r="AT15" s="162"/>
      <c r="AU15" s="162" t="s">
        <v>362</v>
      </c>
      <c r="AV15" s="162">
        <v>0</v>
      </c>
      <c r="AW15" s="162"/>
      <c r="AX15" s="162" t="s">
        <v>413</v>
      </c>
      <c r="AY15" s="162">
        <v>0</v>
      </c>
      <c r="AZ15" s="162"/>
      <c r="BA15" s="162" t="s">
        <v>364</v>
      </c>
      <c r="BB15" s="162">
        <v>0</v>
      </c>
      <c r="BC15" s="162"/>
      <c r="BD15" s="162" t="s">
        <v>345</v>
      </c>
      <c r="BE15" s="162">
        <v>0</v>
      </c>
      <c r="BF15" s="162"/>
      <c r="BG15" s="162" t="s">
        <v>346</v>
      </c>
      <c r="BH15" s="162">
        <v>0</v>
      </c>
      <c r="BI15" s="162"/>
      <c r="BJ15" s="162" t="s">
        <v>395</v>
      </c>
      <c r="BK15" s="162">
        <v>0</v>
      </c>
      <c r="BL15" s="162"/>
      <c r="BM15" s="162" t="s">
        <v>348</v>
      </c>
      <c r="BN15" s="162">
        <v>5</v>
      </c>
      <c r="BO15" s="162"/>
      <c r="BP15" s="162" t="s">
        <v>380</v>
      </c>
      <c r="BQ15" s="162">
        <v>5</v>
      </c>
      <c r="BR15" s="162"/>
      <c r="BS15" s="162" t="s">
        <v>350</v>
      </c>
      <c r="BT15" s="162">
        <v>0</v>
      </c>
      <c r="BU15" s="162"/>
      <c r="BV15" s="162" t="s">
        <v>407</v>
      </c>
      <c r="BW15" s="162">
        <v>0</v>
      </c>
      <c r="BX15" s="164"/>
    </row>
    <row r="16" spans="1:76" x14ac:dyDescent="0.25">
      <c r="A16" s="165">
        <v>14</v>
      </c>
      <c r="B16" s="166">
        <v>44173.313912037003</v>
      </c>
      <c r="C16" s="166">
        <v>44173.328807870399</v>
      </c>
      <c r="D16" s="167" t="s">
        <v>453</v>
      </c>
      <c r="E16" s="167" t="s">
        <v>454</v>
      </c>
      <c r="F16" s="167">
        <v>60</v>
      </c>
      <c r="G16" s="167"/>
      <c r="H16" s="167" t="s">
        <v>455</v>
      </c>
      <c r="I16" s="167"/>
      <c r="J16" s="167"/>
      <c r="K16" s="167" t="s">
        <v>246</v>
      </c>
      <c r="L16" s="167"/>
      <c r="M16" s="167"/>
      <c r="N16" s="168">
        <v>44173</v>
      </c>
      <c r="O16" s="167"/>
      <c r="P16" s="167"/>
      <c r="Q16" s="167" t="s">
        <v>386</v>
      </c>
      <c r="R16" s="167">
        <v>0</v>
      </c>
      <c r="S16" s="167"/>
      <c r="T16" s="167" t="s">
        <v>387</v>
      </c>
      <c r="U16" s="167">
        <v>5</v>
      </c>
      <c r="V16" s="167"/>
      <c r="W16" s="167" t="s">
        <v>388</v>
      </c>
      <c r="X16" s="167">
        <v>5</v>
      </c>
      <c r="Y16" s="167"/>
      <c r="Z16" s="167" t="s">
        <v>427</v>
      </c>
      <c r="AA16" s="167">
        <v>5</v>
      </c>
      <c r="AB16" s="167"/>
      <c r="AC16" s="167" t="s">
        <v>359</v>
      </c>
      <c r="AD16" s="167">
        <v>0</v>
      </c>
      <c r="AE16" s="167"/>
      <c r="AF16" s="167" t="s">
        <v>337</v>
      </c>
      <c r="AG16" s="167">
        <v>0</v>
      </c>
      <c r="AH16" s="167"/>
      <c r="AI16" s="167" t="s">
        <v>338</v>
      </c>
      <c r="AJ16" s="167">
        <v>5</v>
      </c>
      <c r="AK16" s="167"/>
      <c r="AL16" s="167" t="s">
        <v>390</v>
      </c>
      <c r="AM16" s="167">
        <v>0</v>
      </c>
      <c r="AN16" s="167"/>
      <c r="AO16" s="167" t="s">
        <v>391</v>
      </c>
      <c r="AP16" s="167">
        <v>5</v>
      </c>
      <c r="AQ16" s="167"/>
      <c r="AR16" s="167" t="s">
        <v>392</v>
      </c>
      <c r="AS16" s="167">
        <v>5</v>
      </c>
      <c r="AT16" s="167"/>
      <c r="AU16" s="167" t="s">
        <v>456</v>
      </c>
      <c r="AV16" s="167">
        <v>0</v>
      </c>
      <c r="AW16" s="167"/>
      <c r="AX16" s="167" t="s">
        <v>343</v>
      </c>
      <c r="AY16" s="167">
        <v>5</v>
      </c>
      <c r="AZ16" s="167"/>
      <c r="BA16" s="167" t="s">
        <v>364</v>
      </c>
      <c r="BB16" s="167">
        <v>0</v>
      </c>
      <c r="BC16" s="167"/>
      <c r="BD16" s="167" t="s">
        <v>378</v>
      </c>
      <c r="BE16" s="167">
        <v>0</v>
      </c>
      <c r="BF16" s="167"/>
      <c r="BG16" s="167" t="s">
        <v>335</v>
      </c>
      <c r="BH16" s="167">
        <v>5</v>
      </c>
      <c r="BI16" s="167"/>
      <c r="BJ16" s="167" t="s">
        <v>347</v>
      </c>
      <c r="BK16" s="167">
        <v>0</v>
      </c>
      <c r="BL16" s="167"/>
      <c r="BM16" s="167" t="s">
        <v>348</v>
      </c>
      <c r="BN16" s="167">
        <v>5</v>
      </c>
      <c r="BO16" s="167"/>
      <c r="BP16" s="167" t="s">
        <v>380</v>
      </c>
      <c r="BQ16" s="167">
        <v>5</v>
      </c>
      <c r="BR16" s="167"/>
      <c r="BS16" s="194" t="s">
        <v>381</v>
      </c>
      <c r="BT16" s="167">
        <v>5</v>
      </c>
      <c r="BU16" s="167"/>
      <c r="BV16" s="167" t="s">
        <v>396</v>
      </c>
      <c r="BW16" s="167">
        <v>5</v>
      </c>
      <c r="BX16" s="169"/>
    </row>
    <row r="17" spans="1:76" x14ac:dyDescent="0.25">
      <c r="A17" s="160">
        <v>15</v>
      </c>
      <c r="B17" s="161">
        <v>44173.313750000001</v>
      </c>
      <c r="C17" s="161">
        <v>44173.329143518502</v>
      </c>
      <c r="D17" s="162" t="s">
        <v>191</v>
      </c>
      <c r="E17" s="162" t="s">
        <v>192</v>
      </c>
      <c r="F17" s="162">
        <v>50</v>
      </c>
      <c r="G17" s="162"/>
      <c r="H17" s="162" t="s">
        <v>192</v>
      </c>
      <c r="I17" s="162"/>
      <c r="J17" s="162"/>
      <c r="K17" s="162" t="s">
        <v>457</v>
      </c>
      <c r="L17" s="162"/>
      <c r="M17" s="162"/>
      <c r="N17" s="163">
        <v>44173</v>
      </c>
      <c r="O17" s="162"/>
      <c r="P17" s="162"/>
      <c r="Q17" s="162" t="s">
        <v>355</v>
      </c>
      <c r="R17" s="162">
        <v>0</v>
      </c>
      <c r="S17" s="162"/>
      <c r="T17" s="162" t="s">
        <v>387</v>
      </c>
      <c r="U17" s="162">
        <v>5</v>
      </c>
      <c r="V17" s="162"/>
      <c r="W17" s="162" t="s">
        <v>334</v>
      </c>
      <c r="X17" s="162">
        <v>0</v>
      </c>
      <c r="Y17" s="162"/>
      <c r="Z17" s="162" t="s">
        <v>400</v>
      </c>
      <c r="AA17" s="162">
        <v>0</v>
      </c>
      <c r="AB17" s="162"/>
      <c r="AC17" s="162" t="s">
        <v>417</v>
      </c>
      <c r="AD17" s="162">
        <v>0</v>
      </c>
      <c r="AE17" s="162"/>
      <c r="AF17" s="162" t="s">
        <v>458</v>
      </c>
      <c r="AG17" s="162">
        <v>0</v>
      </c>
      <c r="AH17" s="162"/>
      <c r="AI17" s="162" t="s">
        <v>338</v>
      </c>
      <c r="AJ17" s="162">
        <v>5</v>
      </c>
      <c r="AK17" s="162"/>
      <c r="AL17" s="162" t="s">
        <v>390</v>
      </c>
      <c r="AM17" s="162">
        <v>0</v>
      </c>
      <c r="AN17" s="162"/>
      <c r="AO17" s="162" t="s">
        <v>391</v>
      </c>
      <c r="AP17" s="162">
        <v>5</v>
      </c>
      <c r="AQ17" s="162"/>
      <c r="AR17" s="162" t="s">
        <v>392</v>
      </c>
      <c r="AS17" s="162">
        <v>5</v>
      </c>
      <c r="AT17" s="162"/>
      <c r="AU17" s="162" t="s">
        <v>443</v>
      </c>
      <c r="AV17" s="162">
        <v>0</v>
      </c>
      <c r="AW17" s="162"/>
      <c r="AX17" s="162" t="s">
        <v>432</v>
      </c>
      <c r="AY17" s="162">
        <v>0</v>
      </c>
      <c r="AZ17" s="162"/>
      <c r="BA17" s="162" t="s">
        <v>393</v>
      </c>
      <c r="BB17" s="162">
        <v>5</v>
      </c>
      <c r="BC17" s="162"/>
      <c r="BD17" s="162" t="s">
        <v>404</v>
      </c>
      <c r="BE17" s="162">
        <v>5</v>
      </c>
      <c r="BF17" s="162"/>
      <c r="BG17" s="162" t="s">
        <v>346</v>
      </c>
      <c r="BH17" s="162">
        <v>0</v>
      </c>
      <c r="BI17" s="162"/>
      <c r="BJ17" s="162" t="s">
        <v>379</v>
      </c>
      <c r="BK17" s="162">
        <v>5</v>
      </c>
      <c r="BL17" s="162"/>
      <c r="BM17" s="162" t="s">
        <v>348</v>
      </c>
      <c r="BN17" s="162">
        <v>5</v>
      </c>
      <c r="BO17" s="162"/>
      <c r="BP17" s="162" t="s">
        <v>368</v>
      </c>
      <c r="BQ17" s="162">
        <v>0</v>
      </c>
      <c r="BR17" s="162"/>
      <c r="BS17" s="195" t="s">
        <v>381</v>
      </c>
      <c r="BT17" s="162">
        <v>5</v>
      </c>
      <c r="BU17" s="162"/>
      <c r="BV17" s="162" t="s">
        <v>396</v>
      </c>
      <c r="BW17" s="162">
        <v>5</v>
      </c>
      <c r="BX17" s="164"/>
    </row>
    <row r="18" spans="1:76" x14ac:dyDescent="0.25">
      <c r="A18" s="165">
        <v>16</v>
      </c>
      <c r="B18" s="166">
        <v>44173.326585648101</v>
      </c>
      <c r="C18" s="166">
        <v>44173.329178240703</v>
      </c>
      <c r="D18" s="167" t="s">
        <v>459</v>
      </c>
      <c r="E18" s="167" t="s">
        <v>460</v>
      </c>
      <c r="F18" s="167">
        <v>15</v>
      </c>
      <c r="G18" s="167"/>
      <c r="H18" s="167" t="s">
        <v>461</v>
      </c>
      <c r="I18" s="167"/>
      <c r="J18" s="167"/>
      <c r="K18" s="167" t="s">
        <v>230</v>
      </c>
      <c r="L18" s="167"/>
      <c r="M18" s="167"/>
      <c r="N18" s="168">
        <v>44166</v>
      </c>
      <c r="O18" s="167"/>
      <c r="P18" s="167"/>
      <c r="Q18" s="167" t="s">
        <v>386</v>
      </c>
      <c r="R18" s="167">
        <v>0</v>
      </c>
      <c r="S18" s="167"/>
      <c r="T18" s="167" t="s">
        <v>333</v>
      </c>
      <c r="U18" s="167">
        <v>0</v>
      </c>
      <c r="V18" s="167"/>
      <c r="W18" s="167" t="s">
        <v>357</v>
      </c>
      <c r="X18" s="167">
        <v>0</v>
      </c>
      <c r="Y18" s="167"/>
      <c r="Z18" s="167" t="s">
        <v>335</v>
      </c>
      <c r="AA18" s="167">
        <v>0</v>
      </c>
      <c r="AB18" s="167"/>
      <c r="AC18" s="167" t="s">
        <v>359</v>
      </c>
      <c r="AD18" s="167">
        <v>0</v>
      </c>
      <c r="AE18" s="167"/>
      <c r="AF18" s="167" t="s">
        <v>458</v>
      </c>
      <c r="AG18" s="167">
        <v>0</v>
      </c>
      <c r="AH18" s="167"/>
      <c r="AI18" s="167" t="s">
        <v>338</v>
      </c>
      <c r="AJ18" s="167">
        <v>5</v>
      </c>
      <c r="AK18" s="167"/>
      <c r="AL18" s="167" t="s">
        <v>390</v>
      </c>
      <c r="AM18" s="167">
        <v>0</v>
      </c>
      <c r="AN18" s="167"/>
      <c r="AO18" s="167" t="s">
        <v>418</v>
      </c>
      <c r="AP18" s="167">
        <v>0</v>
      </c>
      <c r="AQ18" s="167"/>
      <c r="AR18" s="167" t="s">
        <v>462</v>
      </c>
      <c r="AS18" s="167">
        <v>0</v>
      </c>
      <c r="AT18" s="167"/>
      <c r="AU18" s="167" t="s">
        <v>419</v>
      </c>
      <c r="AV18" s="167">
        <v>0</v>
      </c>
      <c r="AW18" s="167"/>
      <c r="AX18" s="167" t="s">
        <v>343</v>
      </c>
      <c r="AY18" s="167">
        <v>5</v>
      </c>
      <c r="AZ18" s="167"/>
      <c r="BA18" s="167" t="s">
        <v>377</v>
      </c>
      <c r="BB18" s="167">
        <v>0</v>
      </c>
      <c r="BC18" s="167"/>
      <c r="BD18" s="167" t="s">
        <v>394</v>
      </c>
      <c r="BE18" s="167">
        <v>0</v>
      </c>
      <c r="BF18" s="167"/>
      <c r="BG18" s="167" t="s">
        <v>365</v>
      </c>
      <c r="BH18" s="167">
        <v>0</v>
      </c>
      <c r="BI18" s="167"/>
      <c r="BJ18" s="167" t="s">
        <v>347</v>
      </c>
      <c r="BK18" s="167">
        <v>0</v>
      </c>
      <c r="BL18" s="167"/>
      <c r="BM18" s="167" t="s">
        <v>348</v>
      </c>
      <c r="BN18" s="167">
        <v>5</v>
      </c>
      <c r="BO18" s="167"/>
      <c r="BP18" s="167" t="s">
        <v>463</v>
      </c>
      <c r="BQ18" s="167">
        <v>0</v>
      </c>
      <c r="BR18" s="167"/>
      <c r="BS18" s="194" t="s">
        <v>406</v>
      </c>
      <c r="BT18" s="167">
        <v>0</v>
      </c>
      <c r="BU18" s="167"/>
      <c r="BV18" s="167" t="s">
        <v>370</v>
      </c>
      <c r="BW18" s="167">
        <v>0</v>
      </c>
      <c r="BX18" s="169"/>
    </row>
    <row r="19" spans="1:76" x14ac:dyDescent="0.25">
      <c r="A19" s="160">
        <v>17</v>
      </c>
      <c r="B19" s="161">
        <v>44173.3140740741</v>
      </c>
      <c r="C19" s="161">
        <v>44173.329560185201</v>
      </c>
      <c r="D19" s="162" t="s">
        <v>464</v>
      </c>
      <c r="E19" s="162" t="s">
        <v>465</v>
      </c>
      <c r="F19" s="162">
        <v>25</v>
      </c>
      <c r="G19" s="162"/>
      <c r="H19" s="162" t="s">
        <v>466</v>
      </c>
      <c r="I19" s="162"/>
      <c r="J19" s="162"/>
      <c r="K19" s="162" t="s">
        <v>143</v>
      </c>
      <c r="L19" s="162"/>
      <c r="M19" s="162"/>
      <c r="N19" s="163">
        <v>44173</v>
      </c>
      <c r="O19" s="162"/>
      <c r="P19" s="162"/>
      <c r="Q19" s="162" t="s">
        <v>386</v>
      </c>
      <c r="R19" s="162">
        <v>0</v>
      </c>
      <c r="S19" s="162"/>
      <c r="T19" s="162" t="s">
        <v>356</v>
      </c>
      <c r="U19" s="162">
        <v>0</v>
      </c>
      <c r="V19" s="162"/>
      <c r="W19" s="162" t="s">
        <v>357</v>
      </c>
      <c r="X19" s="162">
        <v>0</v>
      </c>
      <c r="Y19" s="162"/>
      <c r="Z19" s="162" t="s">
        <v>359</v>
      </c>
      <c r="AA19" s="162">
        <v>0</v>
      </c>
      <c r="AB19" s="162"/>
      <c r="AC19" s="162" t="s">
        <v>359</v>
      </c>
      <c r="AD19" s="162">
        <v>0</v>
      </c>
      <c r="AE19" s="162"/>
      <c r="AF19" s="162" t="s">
        <v>375</v>
      </c>
      <c r="AG19" s="162">
        <v>0</v>
      </c>
      <c r="AH19" s="162"/>
      <c r="AI19" s="162" t="s">
        <v>338</v>
      </c>
      <c r="AJ19" s="162">
        <v>5</v>
      </c>
      <c r="AK19" s="162"/>
      <c r="AL19" s="162" t="s">
        <v>339</v>
      </c>
      <c r="AM19" s="162">
        <v>0</v>
      </c>
      <c r="AN19" s="162"/>
      <c r="AO19" s="162" t="s">
        <v>442</v>
      </c>
      <c r="AP19" s="162">
        <v>0</v>
      </c>
      <c r="AQ19" s="162"/>
      <c r="AR19" s="162" t="s">
        <v>462</v>
      </c>
      <c r="AS19" s="162">
        <v>0</v>
      </c>
      <c r="AT19" s="162"/>
      <c r="AU19" s="162" t="s">
        <v>342</v>
      </c>
      <c r="AV19" s="162">
        <v>5</v>
      </c>
      <c r="AW19" s="162"/>
      <c r="AX19" s="162" t="s">
        <v>402</v>
      </c>
      <c r="AY19" s="162">
        <v>0</v>
      </c>
      <c r="AZ19" s="162"/>
      <c r="BA19" s="162" t="s">
        <v>393</v>
      </c>
      <c r="BB19" s="162">
        <v>5</v>
      </c>
      <c r="BC19" s="162"/>
      <c r="BD19" s="162" t="s">
        <v>378</v>
      </c>
      <c r="BE19" s="162">
        <v>0</v>
      </c>
      <c r="BF19" s="162"/>
      <c r="BG19" s="162" t="s">
        <v>405</v>
      </c>
      <c r="BH19" s="162">
        <v>0</v>
      </c>
      <c r="BI19" s="162"/>
      <c r="BJ19" s="162" t="s">
        <v>433</v>
      </c>
      <c r="BK19" s="162">
        <v>0</v>
      </c>
      <c r="BL19" s="162"/>
      <c r="BM19" s="162" t="s">
        <v>348</v>
      </c>
      <c r="BN19" s="162">
        <v>5</v>
      </c>
      <c r="BO19" s="162"/>
      <c r="BP19" s="162" t="s">
        <v>463</v>
      </c>
      <c r="BQ19" s="162">
        <v>0</v>
      </c>
      <c r="BR19" s="162"/>
      <c r="BS19" s="195" t="s">
        <v>406</v>
      </c>
      <c r="BT19" s="162">
        <v>0</v>
      </c>
      <c r="BU19" s="162"/>
      <c r="BV19" s="162" t="s">
        <v>396</v>
      </c>
      <c r="BW19" s="162">
        <v>5</v>
      </c>
      <c r="BX19" s="164"/>
    </row>
    <row r="20" spans="1:76" x14ac:dyDescent="0.25">
      <c r="A20" s="165">
        <v>18</v>
      </c>
      <c r="B20" s="166">
        <v>44173.3128587963</v>
      </c>
      <c r="C20" s="166">
        <v>44173.329780092601</v>
      </c>
      <c r="D20" s="167" t="s">
        <v>467</v>
      </c>
      <c r="E20" s="167" t="s">
        <v>468</v>
      </c>
      <c r="F20" s="167">
        <v>30</v>
      </c>
      <c r="G20" s="167"/>
      <c r="H20" s="167" t="s">
        <v>469</v>
      </c>
      <c r="I20" s="167"/>
      <c r="J20" s="167"/>
      <c r="K20" s="167" t="s">
        <v>283</v>
      </c>
      <c r="L20" s="167"/>
      <c r="M20" s="167"/>
      <c r="N20" s="168">
        <v>44173</v>
      </c>
      <c r="O20" s="167"/>
      <c r="P20" s="167"/>
      <c r="Q20" s="167" t="s">
        <v>386</v>
      </c>
      <c r="R20" s="167">
        <v>0</v>
      </c>
      <c r="S20" s="167"/>
      <c r="T20" s="167" t="s">
        <v>470</v>
      </c>
      <c r="U20" s="167">
        <v>0</v>
      </c>
      <c r="V20" s="167"/>
      <c r="W20" s="167" t="s">
        <v>334</v>
      </c>
      <c r="X20" s="167">
        <v>0</v>
      </c>
      <c r="Y20" s="167"/>
      <c r="Z20" s="167" t="s">
        <v>400</v>
      </c>
      <c r="AA20" s="167">
        <v>0</v>
      </c>
      <c r="AB20" s="167"/>
      <c r="AC20" s="167" t="s">
        <v>336</v>
      </c>
      <c r="AD20" s="167">
        <v>0</v>
      </c>
      <c r="AE20" s="167"/>
      <c r="AF20" s="167" t="s">
        <v>360</v>
      </c>
      <c r="AG20" s="167">
        <v>5</v>
      </c>
      <c r="AH20" s="167"/>
      <c r="AI20" s="167" t="s">
        <v>412</v>
      </c>
      <c r="AJ20" s="167">
        <v>0</v>
      </c>
      <c r="AK20" s="167"/>
      <c r="AL20" s="167" t="s">
        <v>339</v>
      </c>
      <c r="AM20" s="167">
        <v>0</v>
      </c>
      <c r="AN20" s="167"/>
      <c r="AO20" s="167" t="s">
        <v>391</v>
      </c>
      <c r="AP20" s="167">
        <v>5</v>
      </c>
      <c r="AQ20" s="167"/>
      <c r="AR20" s="167" t="s">
        <v>144</v>
      </c>
      <c r="AS20" s="167">
        <v>0</v>
      </c>
      <c r="AT20" s="167"/>
      <c r="AU20" s="167" t="s">
        <v>456</v>
      </c>
      <c r="AV20" s="167">
        <v>0</v>
      </c>
      <c r="AW20" s="167"/>
      <c r="AX20" s="167" t="s">
        <v>413</v>
      </c>
      <c r="AY20" s="167">
        <v>0</v>
      </c>
      <c r="AZ20" s="167"/>
      <c r="BA20" s="167" t="s">
        <v>393</v>
      </c>
      <c r="BB20" s="167">
        <v>5</v>
      </c>
      <c r="BC20" s="167"/>
      <c r="BD20" s="167" t="s">
        <v>404</v>
      </c>
      <c r="BE20" s="167">
        <v>5</v>
      </c>
      <c r="BF20" s="167"/>
      <c r="BG20" s="167" t="s">
        <v>365</v>
      </c>
      <c r="BH20" s="167">
        <v>0</v>
      </c>
      <c r="BI20" s="167"/>
      <c r="BJ20" s="167" t="s">
        <v>395</v>
      </c>
      <c r="BK20" s="167">
        <v>0</v>
      </c>
      <c r="BL20" s="167"/>
      <c r="BM20" s="167" t="s">
        <v>348</v>
      </c>
      <c r="BN20" s="167">
        <v>5</v>
      </c>
      <c r="BO20" s="167"/>
      <c r="BP20" s="167" t="s">
        <v>463</v>
      </c>
      <c r="BQ20" s="167">
        <v>0</v>
      </c>
      <c r="BR20" s="167"/>
      <c r="BS20" s="194" t="s">
        <v>381</v>
      </c>
      <c r="BT20" s="167">
        <v>5</v>
      </c>
      <c r="BU20" s="167"/>
      <c r="BV20" s="167" t="s">
        <v>351</v>
      </c>
      <c r="BW20" s="167">
        <v>0</v>
      </c>
      <c r="BX20" s="169"/>
    </row>
    <row r="21" spans="1:76" x14ac:dyDescent="0.25">
      <c r="A21" s="160">
        <v>19</v>
      </c>
      <c r="B21" s="161">
        <v>44173.315104166701</v>
      </c>
      <c r="C21" s="161">
        <v>44173.330069444397</v>
      </c>
      <c r="D21" s="162" t="s">
        <v>471</v>
      </c>
      <c r="E21" s="162" t="s">
        <v>472</v>
      </c>
      <c r="F21" s="162">
        <v>25</v>
      </c>
      <c r="G21" s="162"/>
      <c r="H21" s="162" t="s">
        <v>473</v>
      </c>
      <c r="I21" s="162"/>
      <c r="J21" s="162"/>
      <c r="K21" s="162" t="s">
        <v>283</v>
      </c>
      <c r="L21" s="162"/>
      <c r="M21" s="162"/>
      <c r="N21" s="163">
        <v>44173</v>
      </c>
      <c r="O21" s="162"/>
      <c r="P21" s="162"/>
      <c r="Q21" s="162" t="s">
        <v>474</v>
      </c>
      <c r="R21" s="162">
        <v>0</v>
      </c>
      <c r="S21" s="162"/>
      <c r="T21" s="162" t="s">
        <v>387</v>
      </c>
      <c r="U21" s="162">
        <v>5</v>
      </c>
      <c r="V21" s="162"/>
      <c r="W21" s="162" t="s">
        <v>357</v>
      </c>
      <c r="X21" s="162">
        <v>0</v>
      </c>
      <c r="Y21" s="162"/>
      <c r="Z21" s="162" t="s">
        <v>335</v>
      </c>
      <c r="AA21" s="162">
        <v>0</v>
      </c>
      <c r="AB21" s="162"/>
      <c r="AC21" s="162" t="s">
        <v>336</v>
      </c>
      <c r="AD21" s="162">
        <v>0</v>
      </c>
      <c r="AE21" s="162"/>
      <c r="AF21" s="162" t="s">
        <v>401</v>
      </c>
      <c r="AG21" s="162">
        <v>0</v>
      </c>
      <c r="AH21" s="162"/>
      <c r="AI21" s="162" t="s">
        <v>412</v>
      </c>
      <c r="AJ21" s="162">
        <v>0</v>
      </c>
      <c r="AK21" s="162"/>
      <c r="AL21" s="162" t="s">
        <v>475</v>
      </c>
      <c r="AM21" s="162">
        <v>0</v>
      </c>
      <c r="AN21" s="162"/>
      <c r="AO21" s="162" t="s">
        <v>418</v>
      </c>
      <c r="AP21" s="162">
        <v>0</v>
      </c>
      <c r="AQ21" s="162"/>
      <c r="AR21" s="162" t="s">
        <v>392</v>
      </c>
      <c r="AS21" s="162">
        <v>5</v>
      </c>
      <c r="AT21" s="162"/>
      <c r="AU21" s="162" t="s">
        <v>456</v>
      </c>
      <c r="AV21" s="162">
        <v>0</v>
      </c>
      <c r="AW21" s="162"/>
      <c r="AX21" s="162" t="s">
        <v>402</v>
      </c>
      <c r="AY21" s="162">
        <v>0</v>
      </c>
      <c r="AZ21" s="162"/>
      <c r="BA21" s="162" t="s">
        <v>403</v>
      </c>
      <c r="BB21" s="162">
        <v>0</v>
      </c>
      <c r="BC21" s="162"/>
      <c r="BD21" s="162" t="s">
        <v>345</v>
      </c>
      <c r="BE21" s="162">
        <v>0</v>
      </c>
      <c r="BF21" s="162"/>
      <c r="BG21" s="162" t="s">
        <v>335</v>
      </c>
      <c r="BH21" s="162">
        <v>5</v>
      </c>
      <c r="BI21" s="162"/>
      <c r="BJ21" s="162" t="s">
        <v>433</v>
      </c>
      <c r="BK21" s="162">
        <v>0</v>
      </c>
      <c r="BL21" s="162"/>
      <c r="BM21" s="162" t="s">
        <v>348</v>
      </c>
      <c r="BN21" s="162">
        <v>5</v>
      </c>
      <c r="BO21" s="162"/>
      <c r="BP21" s="162" t="s">
        <v>368</v>
      </c>
      <c r="BQ21" s="162">
        <v>0</v>
      </c>
      <c r="BR21" s="162"/>
      <c r="BS21" s="162" t="s">
        <v>350</v>
      </c>
      <c r="BT21" s="162">
        <v>0</v>
      </c>
      <c r="BU21" s="162"/>
      <c r="BV21" s="162" t="s">
        <v>396</v>
      </c>
      <c r="BW21" s="162">
        <v>5</v>
      </c>
      <c r="BX21" s="164"/>
    </row>
    <row r="22" spans="1:76" x14ac:dyDescent="0.25">
      <c r="A22" s="165">
        <v>20</v>
      </c>
      <c r="B22" s="166">
        <v>44173.313194444403</v>
      </c>
      <c r="C22" s="166">
        <v>44173.330567129597</v>
      </c>
      <c r="D22" s="167" t="s">
        <v>476</v>
      </c>
      <c r="E22" s="167" t="s">
        <v>477</v>
      </c>
      <c r="F22" s="167">
        <v>45</v>
      </c>
      <c r="G22" s="167"/>
      <c r="H22" s="167" t="s">
        <v>477</v>
      </c>
      <c r="I22" s="167"/>
      <c r="J22" s="167"/>
      <c r="K22" s="167" t="s">
        <v>143</v>
      </c>
      <c r="L22" s="167"/>
      <c r="M22" s="167"/>
      <c r="N22" s="168">
        <v>44173</v>
      </c>
      <c r="O22" s="167"/>
      <c r="P22" s="167"/>
      <c r="Q22" s="167" t="s">
        <v>437</v>
      </c>
      <c r="R22" s="167">
        <v>5</v>
      </c>
      <c r="S22" s="167"/>
      <c r="T22" s="167" t="s">
        <v>387</v>
      </c>
      <c r="U22" s="167">
        <v>5</v>
      </c>
      <c r="V22" s="167"/>
      <c r="W22" s="167" t="s">
        <v>334</v>
      </c>
      <c r="X22" s="167">
        <v>0</v>
      </c>
      <c r="Y22" s="167"/>
      <c r="Z22" s="167" t="s">
        <v>359</v>
      </c>
      <c r="AA22" s="167">
        <v>0</v>
      </c>
      <c r="AB22" s="167"/>
      <c r="AC22" s="167" t="s">
        <v>335</v>
      </c>
      <c r="AD22" s="167">
        <v>5</v>
      </c>
      <c r="AE22" s="167"/>
      <c r="AF22" s="167" t="s">
        <v>401</v>
      </c>
      <c r="AG22" s="167">
        <v>0</v>
      </c>
      <c r="AH22" s="167"/>
      <c r="AI22" s="167" t="s">
        <v>338</v>
      </c>
      <c r="AJ22" s="167">
        <v>5</v>
      </c>
      <c r="AK22" s="167"/>
      <c r="AL22" s="167" t="s">
        <v>475</v>
      </c>
      <c r="AM22" s="167">
        <v>0</v>
      </c>
      <c r="AN22" s="167"/>
      <c r="AO22" s="167" t="s">
        <v>418</v>
      </c>
      <c r="AP22" s="167">
        <v>0</v>
      </c>
      <c r="AQ22" s="167"/>
      <c r="AR22" s="167" t="s">
        <v>144</v>
      </c>
      <c r="AS22" s="167">
        <v>0</v>
      </c>
      <c r="AT22" s="167"/>
      <c r="AU22" s="167" t="s">
        <v>362</v>
      </c>
      <c r="AV22" s="167">
        <v>0</v>
      </c>
      <c r="AW22" s="167"/>
      <c r="AX22" s="167" t="s">
        <v>343</v>
      </c>
      <c r="AY22" s="167">
        <v>5</v>
      </c>
      <c r="AZ22" s="167"/>
      <c r="BA22" s="167" t="s">
        <v>393</v>
      </c>
      <c r="BB22" s="167">
        <v>5</v>
      </c>
      <c r="BC22" s="167"/>
      <c r="BD22" s="167" t="s">
        <v>378</v>
      </c>
      <c r="BE22" s="167">
        <v>0</v>
      </c>
      <c r="BF22" s="167"/>
      <c r="BG22" s="167" t="s">
        <v>405</v>
      </c>
      <c r="BH22" s="167">
        <v>0</v>
      </c>
      <c r="BI22" s="167"/>
      <c r="BJ22" s="167" t="s">
        <v>433</v>
      </c>
      <c r="BK22" s="167">
        <v>0</v>
      </c>
      <c r="BL22" s="167"/>
      <c r="BM22" s="167" t="s">
        <v>348</v>
      </c>
      <c r="BN22" s="167">
        <v>5</v>
      </c>
      <c r="BO22" s="167"/>
      <c r="BP22" s="167" t="s">
        <v>349</v>
      </c>
      <c r="BQ22" s="167">
        <v>0</v>
      </c>
      <c r="BR22" s="167"/>
      <c r="BS22" s="194" t="s">
        <v>381</v>
      </c>
      <c r="BT22" s="167">
        <v>5</v>
      </c>
      <c r="BU22" s="167"/>
      <c r="BV22" s="167" t="s">
        <v>396</v>
      </c>
      <c r="BW22" s="167">
        <v>5</v>
      </c>
      <c r="BX22" s="169"/>
    </row>
    <row r="23" spans="1:76" x14ac:dyDescent="0.25">
      <c r="A23" s="160">
        <v>21</v>
      </c>
      <c r="B23" s="161">
        <v>44173.328101851803</v>
      </c>
      <c r="C23" s="161">
        <v>44173.330694444398</v>
      </c>
      <c r="D23" s="162" t="s">
        <v>214</v>
      </c>
      <c r="E23" s="162" t="s">
        <v>215</v>
      </c>
      <c r="F23" s="162">
        <v>40</v>
      </c>
      <c r="G23" s="162"/>
      <c r="H23" s="162" t="s">
        <v>216</v>
      </c>
      <c r="I23" s="162"/>
      <c r="J23" s="162"/>
      <c r="K23" s="162" t="s">
        <v>457</v>
      </c>
      <c r="L23" s="162"/>
      <c r="M23" s="162"/>
      <c r="N23" s="163">
        <v>44173</v>
      </c>
      <c r="O23" s="162"/>
      <c r="P23" s="162"/>
      <c r="Q23" s="162" t="s">
        <v>437</v>
      </c>
      <c r="R23" s="162">
        <v>5</v>
      </c>
      <c r="S23" s="162"/>
      <c r="T23" s="162" t="s">
        <v>426</v>
      </c>
      <c r="U23" s="162">
        <v>0</v>
      </c>
      <c r="V23" s="162"/>
      <c r="W23" s="162" t="s">
        <v>374</v>
      </c>
      <c r="X23" s="162">
        <v>0</v>
      </c>
      <c r="Y23" s="162"/>
      <c r="Z23" s="162" t="s">
        <v>359</v>
      </c>
      <c r="AA23" s="162">
        <v>0</v>
      </c>
      <c r="AB23" s="162"/>
      <c r="AC23" s="162" t="s">
        <v>400</v>
      </c>
      <c r="AD23" s="162">
        <v>0</v>
      </c>
      <c r="AE23" s="162"/>
      <c r="AF23" s="162" t="s">
        <v>337</v>
      </c>
      <c r="AG23" s="162">
        <v>0</v>
      </c>
      <c r="AH23" s="162"/>
      <c r="AI23" s="162" t="s">
        <v>338</v>
      </c>
      <c r="AJ23" s="162">
        <v>5</v>
      </c>
      <c r="AK23" s="162"/>
      <c r="AL23" s="162" t="s">
        <v>339</v>
      </c>
      <c r="AM23" s="162">
        <v>0</v>
      </c>
      <c r="AN23" s="162"/>
      <c r="AO23" s="162" t="s">
        <v>391</v>
      </c>
      <c r="AP23" s="162">
        <v>5</v>
      </c>
      <c r="AQ23" s="162"/>
      <c r="AR23" s="162" t="s">
        <v>392</v>
      </c>
      <c r="AS23" s="162">
        <v>5</v>
      </c>
      <c r="AT23" s="162"/>
      <c r="AU23" s="162" t="s">
        <v>342</v>
      </c>
      <c r="AV23" s="162">
        <v>5</v>
      </c>
      <c r="AW23" s="162"/>
      <c r="AX23" s="162" t="s">
        <v>413</v>
      </c>
      <c r="AY23" s="162">
        <v>0</v>
      </c>
      <c r="AZ23" s="162"/>
      <c r="BA23" s="162" t="s">
        <v>364</v>
      </c>
      <c r="BB23" s="162">
        <v>0</v>
      </c>
      <c r="BC23" s="162"/>
      <c r="BD23" s="162" t="s">
        <v>404</v>
      </c>
      <c r="BE23" s="162">
        <v>5</v>
      </c>
      <c r="BF23" s="162"/>
      <c r="BG23" s="162" t="s">
        <v>365</v>
      </c>
      <c r="BH23" s="162">
        <v>0</v>
      </c>
      <c r="BI23" s="162"/>
      <c r="BJ23" s="162" t="s">
        <v>433</v>
      </c>
      <c r="BK23" s="162">
        <v>0</v>
      </c>
      <c r="BL23" s="162"/>
      <c r="BM23" s="162" t="s">
        <v>348</v>
      </c>
      <c r="BN23" s="162">
        <v>5</v>
      </c>
      <c r="BO23" s="162"/>
      <c r="BP23" s="162" t="s">
        <v>368</v>
      </c>
      <c r="BQ23" s="162">
        <v>0</v>
      </c>
      <c r="BR23" s="162"/>
      <c r="BS23" s="162" t="s">
        <v>422</v>
      </c>
      <c r="BT23" s="162">
        <v>0</v>
      </c>
      <c r="BU23" s="162"/>
      <c r="BV23" s="162" t="s">
        <v>396</v>
      </c>
      <c r="BW23" s="162">
        <v>5</v>
      </c>
      <c r="BX23" s="164"/>
    </row>
    <row r="24" spans="1:76" x14ac:dyDescent="0.25">
      <c r="A24" s="165">
        <v>22</v>
      </c>
      <c r="B24" s="166">
        <v>44173.329097222202</v>
      </c>
      <c r="C24" s="166">
        <v>44173.3308217593</v>
      </c>
      <c r="D24" s="167" t="s">
        <v>478</v>
      </c>
      <c r="E24" s="167" t="s">
        <v>479</v>
      </c>
      <c r="F24" s="167">
        <v>15</v>
      </c>
      <c r="G24" s="167"/>
      <c r="H24" s="167" t="s">
        <v>480</v>
      </c>
      <c r="I24" s="167"/>
      <c r="J24" s="167"/>
      <c r="K24" s="167" t="s">
        <v>143</v>
      </c>
      <c r="L24" s="167"/>
      <c r="M24" s="167"/>
      <c r="N24" s="168">
        <v>44173</v>
      </c>
      <c r="O24" s="167"/>
      <c r="P24" s="167"/>
      <c r="Q24" s="167" t="s">
        <v>355</v>
      </c>
      <c r="R24" s="167">
        <v>0</v>
      </c>
      <c r="S24" s="167"/>
      <c r="T24" s="167" t="s">
        <v>387</v>
      </c>
      <c r="U24" s="167">
        <v>5</v>
      </c>
      <c r="V24" s="167"/>
      <c r="W24" s="167" t="s">
        <v>374</v>
      </c>
      <c r="X24" s="167">
        <v>0</v>
      </c>
      <c r="Y24" s="167"/>
      <c r="Z24" s="167" t="s">
        <v>335</v>
      </c>
      <c r="AA24" s="167">
        <v>0</v>
      </c>
      <c r="AB24" s="167"/>
      <c r="AC24" s="167" t="s">
        <v>417</v>
      </c>
      <c r="AD24" s="167">
        <v>0</v>
      </c>
      <c r="AE24" s="167"/>
      <c r="AF24" s="167" t="s">
        <v>337</v>
      </c>
      <c r="AG24" s="167">
        <v>0</v>
      </c>
      <c r="AH24" s="167"/>
      <c r="AI24" s="167" t="s">
        <v>338</v>
      </c>
      <c r="AJ24" s="167">
        <v>5</v>
      </c>
      <c r="AK24" s="167"/>
      <c r="AL24" s="167" t="s">
        <v>339</v>
      </c>
      <c r="AM24" s="167">
        <v>0</v>
      </c>
      <c r="AN24" s="167"/>
      <c r="AO24" s="167" t="s">
        <v>340</v>
      </c>
      <c r="AP24" s="167">
        <v>0</v>
      </c>
      <c r="AQ24" s="167"/>
      <c r="AR24" s="167" t="s">
        <v>462</v>
      </c>
      <c r="AS24" s="167">
        <v>0</v>
      </c>
      <c r="AT24" s="167"/>
      <c r="AU24" s="167" t="s">
        <v>456</v>
      </c>
      <c r="AV24" s="167">
        <v>0</v>
      </c>
      <c r="AW24" s="167"/>
      <c r="AX24" s="167" t="s">
        <v>343</v>
      </c>
      <c r="AY24" s="167">
        <v>5</v>
      </c>
      <c r="AZ24" s="167"/>
      <c r="BA24" s="167" t="s">
        <v>377</v>
      </c>
      <c r="BB24" s="167">
        <v>0</v>
      </c>
      <c r="BC24" s="167"/>
      <c r="BD24" s="167" t="s">
        <v>345</v>
      </c>
      <c r="BE24" s="167">
        <v>0</v>
      </c>
      <c r="BF24" s="167"/>
      <c r="BG24" s="167" t="s">
        <v>420</v>
      </c>
      <c r="BH24" s="167">
        <v>0</v>
      </c>
      <c r="BI24" s="167"/>
      <c r="BJ24" s="167" t="s">
        <v>347</v>
      </c>
      <c r="BK24" s="167">
        <v>0</v>
      </c>
      <c r="BL24" s="167"/>
      <c r="BM24" s="167" t="s">
        <v>367</v>
      </c>
      <c r="BN24" s="167">
        <v>0</v>
      </c>
      <c r="BO24" s="167"/>
      <c r="BP24" s="167" t="s">
        <v>445</v>
      </c>
      <c r="BQ24" s="167">
        <v>0</v>
      </c>
      <c r="BR24" s="167"/>
      <c r="BS24" s="167" t="s">
        <v>350</v>
      </c>
      <c r="BT24" s="167">
        <v>0</v>
      </c>
      <c r="BU24" s="167"/>
      <c r="BV24" s="167" t="s">
        <v>382</v>
      </c>
      <c r="BW24" s="167">
        <v>0</v>
      </c>
      <c r="BX24" s="169"/>
    </row>
    <row r="25" spans="1:76" x14ac:dyDescent="0.25">
      <c r="A25" s="160">
        <v>23</v>
      </c>
      <c r="B25" s="161">
        <v>44173.315439814804</v>
      </c>
      <c r="C25" s="161">
        <v>44173.330902777801</v>
      </c>
      <c r="D25" s="162" t="s">
        <v>481</v>
      </c>
      <c r="E25" s="162" t="s">
        <v>482</v>
      </c>
      <c r="F25" s="162">
        <v>65</v>
      </c>
      <c r="G25" s="162"/>
      <c r="H25" s="162" t="s">
        <v>483</v>
      </c>
      <c r="I25" s="162"/>
      <c r="J25" s="162"/>
      <c r="K25" s="162" t="s">
        <v>143</v>
      </c>
      <c r="L25" s="162"/>
      <c r="M25" s="162"/>
      <c r="N25" s="163">
        <v>44173</v>
      </c>
      <c r="O25" s="162"/>
      <c r="P25" s="162"/>
      <c r="Q25" s="162" t="s">
        <v>332</v>
      </c>
      <c r="R25" s="162">
        <v>0</v>
      </c>
      <c r="S25" s="162"/>
      <c r="T25" s="162" t="s">
        <v>387</v>
      </c>
      <c r="U25" s="162">
        <v>5</v>
      </c>
      <c r="V25" s="162"/>
      <c r="W25" s="162" t="s">
        <v>388</v>
      </c>
      <c r="X25" s="162">
        <v>5</v>
      </c>
      <c r="Y25" s="162"/>
      <c r="Z25" s="162" t="s">
        <v>427</v>
      </c>
      <c r="AA25" s="162">
        <v>5</v>
      </c>
      <c r="AB25" s="162"/>
      <c r="AC25" s="162" t="s">
        <v>336</v>
      </c>
      <c r="AD25" s="162">
        <v>0</v>
      </c>
      <c r="AE25" s="162"/>
      <c r="AF25" s="162" t="s">
        <v>360</v>
      </c>
      <c r="AG25" s="162">
        <v>5</v>
      </c>
      <c r="AH25" s="162"/>
      <c r="AI25" s="162" t="s">
        <v>338</v>
      </c>
      <c r="AJ25" s="162">
        <v>5</v>
      </c>
      <c r="AK25" s="162"/>
      <c r="AL25" s="162" t="s">
        <v>361</v>
      </c>
      <c r="AM25" s="162">
        <v>5</v>
      </c>
      <c r="AN25" s="162"/>
      <c r="AO25" s="162" t="s">
        <v>418</v>
      </c>
      <c r="AP25" s="162">
        <v>0</v>
      </c>
      <c r="AQ25" s="162"/>
      <c r="AR25" s="162" t="s">
        <v>392</v>
      </c>
      <c r="AS25" s="162">
        <v>5</v>
      </c>
      <c r="AT25" s="162"/>
      <c r="AU25" s="162" t="s">
        <v>456</v>
      </c>
      <c r="AV25" s="162">
        <v>0</v>
      </c>
      <c r="AW25" s="162"/>
      <c r="AX25" s="162" t="s">
        <v>413</v>
      </c>
      <c r="AY25" s="162">
        <v>0</v>
      </c>
      <c r="AZ25" s="162"/>
      <c r="BA25" s="162" t="s">
        <v>393</v>
      </c>
      <c r="BB25" s="162">
        <v>5</v>
      </c>
      <c r="BC25" s="162"/>
      <c r="BD25" s="162" t="s">
        <v>378</v>
      </c>
      <c r="BE25" s="162">
        <v>0</v>
      </c>
      <c r="BF25" s="162"/>
      <c r="BG25" s="162" t="s">
        <v>335</v>
      </c>
      <c r="BH25" s="162">
        <v>5</v>
      </c>
      <c r="BI25" s="162"/>
      <c r="BJ25" s="162" t="s">
        <v>347</v>
      </c>
      <c r="BK25" s="162">
        <v>0</v>
      </c>
      <c r="BL25" s="162"/>
      <c r="BM25" s="162" t="s">
        <v>348</v>
      </c>
      <c r="BN25" s="162">
        <v>5</v>
      </c>
      <c r="BO25" s="162"/>
      <c r="BP25" s="162" t="s">
        <v>380</v>
      </c>
      <c r="BQ25" s="162">
        <v>5</v>
      </c>
      <c r="BR25" s="162"/>
      <c r="BS25" s="195" t="s">
        <v>381</v>
      </c>
      <c r="BT25" s="162">
        <v>5</v>
      </c>
      <c r="BU25" s="162"/>
      <c r="BV25" s="162" t="s">
        <v>396</v>
      </c>
      <c r="BW25" s="162">
        <v>5</v>
      </c>
      <c r="BX25" s="164"/>
    </row>
    <row r="26" spans="1:76" x14ac:dyDescent="0.25">
      <c r="A26" s="165">
        <v>24</v>
      </c>
      <c r="B26" s="166">
        <v>44173.313206018502</v>
      </c>
      <c r="C26" s="166">
        <v>44173.331574074102</v>
      </c>
      <c r="D26" s="167" t="s">
        <v>484</v>
      </c>
      <c r="E26" s="167" t="s">
        <v>485</v>
      </c>
      <c r="F26" s="167">
        <v>50</v>
      </c>
      <c r="G26" s="167"/>
      <c r="H26" s="167" t="s">
        <v>485</v>
      </c>
      <c r="I26" s="167"/>
      <c r="J26" s="167"/>
      <c r="K26" s="167" t="s">
        <v>283</v>
      </c>
      <c r="L26" s="167"/>
      <c r="M26" s="167"/>
      <c r="N26" s="168">
        <v>44173</v>
      </c>
      <c r="O26" s="167"/>
      <c r="P26" s="167"/>
      <c r="Q26" s="167" t="s">
        <v>437</v>
      </c>
      <c r="R26" s="167">
        <v>5</v>
      </c>
      <c r="S26" s="167"/>
      <c r="T26" s="167" t="s">
        <v>387</v>
      </c>
      <c r="U26" s="167">
        <v>5</v>
      </c>
      <c r="V26" s="167"/>
      <c r="W26" s="167" t="s">
        <v>411</v>
      </c>
      <c r="X26" s="167">
        <v>0</v>
      </c>
      <c r="Y26" s="167"/>
      <c r="Z26" s="167" t="s">
        <v>359</v>
      </c>
      <c r="AA26" s="167">
        <v>0</v>
      </c>
      <c r="AB26" s="167"/>
      <c r="AC26" s="167" t="s">
        <v>335</v>
      </c>
      <c r="AD26" s="167">
        <v>5</v>
      </c>
      <c r="AE26" s="167"/>
      <c r="AF26" s="167" t="s">
        <v>375</v>
      </c>
      <c r="AG26" s="167">
        <v>0</v>
      </c>
      <c r="AH26" s="167"/>
      <c r="AI26" s="167" t="s">
        <v>338</v>
      </c>
      <c r="AJ26" s="167">
        <v>5</v>
      </c>
      <c r="AK26" s="167"/>
      <c r="AL26" s="167" t="s">
        <v>339</v>
      </c>
      <c r="AM26" s="167">
        <v>0</v>
      </c>
      <c r="AN26" s="167"/>
      <c r="AO26" s="167" t="s">
        <v>418</v>
      </c>
      <c r="AP26" s="167">
        <v>0</v>
      </c>
      <c r="AQ26" s="167"/>
      <c r="AR26" s="167" t="s">
        <v>392</v>
      </c>
      <c r="AS26" s="167">
        <v>5</v>
      </c>
      <c r="AT26" s="167"/>
      <c r="AU26" s="167" t="s">
        <v>456</v>
      </c>
      <c r="AV26" s="167">
        <v>0</v>
      </c>
      <c r="AW26" s="167"/>
      <c r="AX26" s="167" t="s">
        <v>343</v>
      </c>
      <c r="AY26" s="167">
        <v>5</v>
      </c>
      <c r="AZ26" s="167"/>
      <c r="BA26" s="167" t="s">
        <v>364</v>
      </c>
      <c r="BB26" s="167">
        <v>0</v>
      </c>
      <c r="BC26" s="167"/>
      <c r="BD26" s="167" t="s">
        <v>378</v>
      </c>
      <c r="BE26" s="167">
        <v>0</v>
      </c>
      <c r="BF26" s="167"/>
      <c r="BG26" s="167" t="s">
        <v>365</v>
      </c>
      <c r="BH26" s="167">
        <v>0</v>
      </c>
      <c r="BI26" s="167"/>
      <c r="BJ26" s="167" t="s">
        <v>379</v>
      </c>
      <c r="BK26" s="167">
        <v>5</v>
      </c>
      <c r="BL26" s="167"/>
      <c r="BM26" s="167" t="s">
        <v>421</v>
      </c>
      <c r="BN26" s="167">
        <v>0</v>
      </c>
      <c r="BO26" s="167"/>
      <c r="BP26" s="167" t="s">
        <v>380</v>
      </c>
      <c r="BQ26" s="167">
        <v>5</v>
      </c>
      <c r="BR26" s="167"/>
      <c r="BS26" s="194" t="s">
        <v>381</v>
      </c>
      <c r="BT26" s="167">
        <v>5</v>
      </c>
      <c r="BU26" s="167"/>
      <c r="BV26" s="167" t="s">
        <v>396</v>
      </c>
      <c r="BW26" s="167">
        <v>5</v>
      </c>
      <c r="BX26" s="169"/>
    </row>
    <row r="27" spans="1:76" x14ac:dyDescent="0.25">
      <c r="A27" s="160">
        <v>25</v>
      </c>
      <c r="B27" s="161">
        <v>44173.315335648098</v>
      </c>
      <c r="C27" s="161">
        <v>44173.331689814797</v>
      </c>
      <c r="D27" s="162" t="s">
        <v>486</v>
      </c>
      <c r="E27" s="162" t="s">
        <v>487</v>
      </c>
      <c r="F27" s="162">
        <v>50</v>
      </c>
      <c r="G27" s="162"/>
      <c r="H27" s="162" t="s">
        <v>488</v>
      </c>
      <c r="I27" s="162"/>
      <c r="J27" s="162"/>
      <c r="K27" s="162" t="s">
        <v>239</v>
      </c>
      <c r="L27" s="162"/>
      <c r="M27" s="162"/>
      <c r="N27" s="163">
        <v>44173</v>
      </c>
      <c r="O27" s="162"/>
      <c r="P27" s="162"/>
      <c r="Q27" s="162" t="s">
        <v>332</v>
      </c>
      <c r="R27" s="162">
        <v>0</v>
      </c>
      <c r="S27" s="162"/>
      <c r="T27" s="162" t="s">
        <v>387</v>
      </c>
      <c r="U27" s="162">
        <v>5</v>
      </c>
      <c r="V27" s="162"/>
      <c r="W27" s="162" t="s">
        <v>411</v>
      </c>
      <c r="X27" s="162">
        <v>0</v>
      </c>
      <c r="Y27" s="162"/>
      <c r="Z27" s="162" t="s">
        <v>359</v>
      </c>
      <c r="AA27" s="162">
        <v>0</v>
      </c>
      <c r="AB27" s="162"/>
      <c r="AC27" s="162" t="s">
        <v>336</v>
      </c>
      <c r="AD27" s="162">
        <v>0</v>
      </c>
      <c r="AE27" s="162"/>
      <c r="AF27" s="162" t="s">
        <v>375</v>
      </c>
      <c r="AG27" s="162">
        <v>0</v>
      </c>
      <c r="AH27" s="162"/>
      <c r="AI27" s="162" t="s">
        <v>338</v>
      </c>
      <c r="AJ27" s="162">
        <v>5</v>
      </c>
      <c r="AK27" s="162"/>
      <c r="AL27" s="162" t="s">
        <v>339</v>
      </c>
      <c r="AM27" s="162">
        <v>0</v>
      </c>
      <c r="AN27" s="162"/>
      <c r="AO27" s="162" t="s">
        <v>442</v>
      </c>
      <c r="AP27" s="162">
        <v>0</v>
      </c>
      <c r="AQ27" s="162"/>
      <c r="AR27" s="162" t="s">
        <v>392</v>
      </c>
      <c r="AS27" s="162">
        <v>5</v>
      </c>
      <c r="AT27" s="162"/>
      <c r="AU27" s="162" t="s">
        <v>419</v>
      </c>
      <c r="AV27" s="162">
        <v>0</v>
      </c>
      <c r="AW27" s="162"/>
      <c r="AX27" s="162" t="s">
        <v>402</v>
      </c>
      <c r="AY27" s="162">
        <v>0</v>
      </c>
      <c r="AZ27" s="162"/>
      <c r="BA27" s="162" t="s">
        <v>393</v>
      </c>
      <c r="BB27" s="162">
        <v>5</v>
      </c>
      <c r="BC27" s="162"/>
      <c r="BD27" s="162" t="s">
        <v>404</v>
      </c>
      <c r="BE27" s="162">
        <v>5</v>
      </c>
      <c r="BF27" s="162"/>
      <c r="BG27" s="162" t="s">
        <v>335</v>
      </c>
      <c r="BH27" s="162">
        <v>5</v>
      </c>
      <c r="BI27" s="162"/>
      <c r="BJ27" s="162" t="s">
        <v>379</v>
      </c>
      <c r="BK27" s="162">
        <v>5</v>
      </c>
      <c r="BL27" s="162"/>
      <c r="BM27" s="162" t="s">
        <v>348</v>
      </c>
      <c r="BN27" s="162">
        <v>5</v>
      </c>
      <c r="BO27" s="162"/>
      <c r="BP27" s="162" t="s">
        <v>380</v>
      </c>
      <c r="BQ27" s="162">
        <v>5</v>
      </c>
      <c r="BR27" s="162"/>
      <c r="BS27" s="162" t="s">
        <v>350</v>
      </c>
      <c r="BT27" s="162">
        <v>0</v>
      </c>
      <c r="BU27" s="162"/>
      <c r="BV27" s="162" t="s">
        <v>396</v>
      </c>
      <c r="BW27" s="162">
        <v>5</v>
      </c>
      <c r="BX27" s="164"/>
    </row>
    <row r="28" spans="1:76" x14ac:dyDescent="0.25">
      <c r="A28" s="165">
        <v>26</v>
      </c>
      <c r="B28" s="166">
        <v>44173.328368055598</v>
      </c>
      <c r="C28" s="166">
        <v>44173.332673611098</v>
      </c>
      <c r="D28" s="167" t="s">
        <v>489</v>
      </c>
      <c r="E28" s="167" t="s">
        <v>490</v>
      </c>
      <c r="F28" s="167">
        <v>25</v>
      </c>
      <c r="G28" s="167"/>
      <c r="H28" s="167" t="s">
        <v>491</v>
      </c>
      <c r="I28" s="167"/>
      <c r="J28" s="167"/>
      <c r="K28" s="167" t="s">
        <v>239</v>
      </c>
      <c r="L28" s="167"/>
      <c r="M28" s="167"/>
      <c r="N28" s="168">
        <v>44173</v>
      </c>
      <c r="O28" s="167"/>
      <c r="P28" s="167"/>
      <c r="Q28" s="167" t="s">
        <v>355</v>
      </c>
      <c r="R28" s="167">
        <v>0</v>
      </c>
      <c r="S28" s="167"/>
      <c r="T28" s="167" t="s">
        <v>356</v>
      </c>
      <c r="U28" s="167">
        <v>0</v>
      </c>
      <c r="V28" s="167"/>
      <c r="W28" s="167" t="s">
        <v>357</v>
      </c>
      <c r="X28" s="167">
        <v>0</v>
      </c>
      <c r="Y28" s="167"/>
      <c r="Z28" s="167" t="s">
        <v>358</v>
      </c>
      <c r="AA28" s="167">
        <v>0</v>
      </c>
      <c r="AB28" s="167"/>
      <c r="AC28" s="167" t="s">
        <v>335</v>
      </c>
      <c r="AD28" s="167">
        <v>5</v>
      </c>
      <c r="AE28" s="167"/>
      <c r="AF28" s="167" t="s">
        <v>401</v>
      </c>
      <c r="AG28" s="167">
        <v>0</v>
      </c>
      <c r="AH28" s="167"/>
      <c r="AI28" s="167" t="s">
        <v>412</v>
      </c>
      <c r="AJ28" s="167">
        <v>0</v>
      </c>
      <c r="AK28" s="167"/>
      <c r="AL28" s="167" t="s">
        <v>376</v>
      </c>
      <c r="AM28" s="167">
        <v>0</v>
      </c>
      <c r="AN28" s="167"/>
      <c r="AO28" s="167" t="s">
        <v>340</v>
      </c>
      <c r="AP28" s="167">
        <v>0</v>
      </c>
      <c r="AQ28" s="167"/>
      <c r="AR28" s="167" t="s">
        <v>462</v>
      </c>
      <c r="AS28" s="167">
        <v>0</v>
      </c>
      <c r="AT28" s="167"/>
      <c r="AU28" s="167" t="s">
        <v>443</v>
      </c>
      <c r="AV28" s="167">
        <v>0</v>
      </c>
      <c r="AW28" s="167"/>
      <c r="AX28" s="167"/>
      <c r="AY28" s="167">
        <v>0</v>
      </c>
      <c r="AZ28" s="167"/>
      <c r="BA28" s="167" t="s">
        <v>403</v>
      </c>
      <c r="BB28" s="167">
        <v>0</v>
      </c>
      <c r="BC28" s="167"/>
      <c r="BD28" s="167" t="s">
        <v>492</v>
      </c>
      <c r="BE28" s="167">
        <v>0</v>
      </c>
      <c r="BF28" s="167"/>
      <c r="BG28" s="167" t="s">
        <v>420</v>
      </c>
      <c r="BH28" s="167">
        <v>0</v>
      </c>
      <c r="BI28" s="167"/>
      <c r="BJ28" s="167" t="s">
        <v>379</v>
      </c>
      <c r="BK28" s="167">
        <v>5</v>
      </c>
      <c r="BL28" s="167"/>
      <c r="BM28" s="167" t="s">
        <v>348</v>
      </c>
      <c r="BN28" s="167">
        <v>5</v>
      </c>
      <c r="BO28" s="167"/>
      <c r="BP28" s="167" t="s">
        <v>380</v>
      </c>
      <c r="BQ28" s="167">
        <v>5</v>
      </c>
      <c r="BR28" s="167"/>
      <c r="BS28" s="167" t="s">
        <v>350</v>
      </c>
      <c r="BT28" s="167">
        <v>0</v>
      </c>
      <c r="BU28" s="167"/>
      <c r="BV28" s="167" t="s">
        <v>396</v>
      </c>
      <c r="BW28" s="167">
        <v>5</v>
      </c>
      <c r="BX28" s="169"/>
    </row>
    <row r="29" spans="1:76" x14ac:dyDescent="0.25">
      <c r="A29" s="160">
        <v>27</v>
      </c>
      <c r="B29" s="161">
        <v>44173.329513888901</v>
      </c>
      <c r="C29" s="161">
        <v>44173.332858796297</v>
      </c>
      <c r="D29" s="162" t="s">
        <v>493</v>
      </c>
      <c r="E29" s="162" t="s">
        <v>494</v>
      </c>
      <c r="F29" s="162">
        <v>35</v>
      </c>
      <c r="G29" s="162"/>
      <c r="H29" s="162" t="s">
        <v>495</v>
      </c>
      <c r="I29" s="162"/>
      <c r="J29" s="162"/>
      <c r="K29" s="162" t="s">
        <v>283</v>
      </c>
      <c r="L29" s="162"/>
      <c r="M29" s="162"/>
      <c r="N29" s="163">
        <v>44173</v>
      </c>
      <c r="O29" s="162"/>
      <c r="P29" s="162"/>
      <c r="Q29" s="162" t="s">
        <v>437</v>
      </c>
      <c r="R29" s="162">
        <v>5</v>
      </c>
      <c r="S29" s="162"/>
      <c r="T29" s="162" t="s">
        <v>387</v>
      </c>
      <c r="U29" s="162">
        <v>5</v>
      </c>
      <c r="V29" s="162"/>
      <c r="W29" s="162" t="s">
        <v>388</v>
      </c>
      <c r="X29" s="162">
        <v>5</v>
      </c>
      <c r="Y29" s="162"/>
      <c r="Z29" s="162" t="s">
        <v>335</v>
      </c>
      <c r="AA29" s="162">
        <v>0</v>
      </c>
      <c r="AB29" s="162"/>
      <c r="AC29" s="162" t="s">
        <v>335</v>
      </c>
      <c r="AD29" s="162">
        <v>5</v>
      </c>
      <c r="AE29" s="162"/>
      <c r="AF29" s="162" t="s">
        <v>375</v>
      </c>
      <c r="AG29" s="162">
        <v>0</v>
      </c>
      <c r="AH29" s="162"/>
      <c r="AI29" s="162" t="s">
        <v>412</v>
      </c>
      <c r="AJ29" s="162">
        <v>0</v>
      </c>
      <c r="AK29" s="162"/>
      <c r="AL29" s="162" t="s">
        <v>390</v>
      </c>
      <c r="AM29" s="162">
        <v>0</v>
      </c>
      <c r="AN29" s="162"/>
      <c r="AO29" s="162" t="s">
        <v>442</v>
      </c>
      <c r="AP29" s="162">
        <v>0</v>
      </c>
      <c r="AQ29" s="162"/>
      <c r="AR29" s="162" t="s">
        <v>392</v>
      </c>
      <c r="AS29" s="162">
        <v>5</v>
      </c>
      <c r="AT29" s="162"/>
      <c r="AU29" s="162" t="s">
        <v>456</v>
      </c>
      <c r="AV29" s="162">
        <v>0</v>
      </c>
      <c r="AW29" s="162"/>
      <c r="AX29" s="162" t="s">
        <v>432</v>
      </c>
      <c r="AY29" s="162">
        <v>0</v>
      </c>
      <c r="AZ29" s="162"/>
      <c r="BA29" s="162" t="s">
        <v>403</v>
      </c>
      <c r="BB29" s="162">
        <v>0</v>
      </c>
      <c r="BC29" s="162"/>
      <c r="BD29" s="162" t="s">
        <v>345</v>
      </c>
      <c r="BE29" s="162">
        <v>0</v>
      </c>
      <c r="BF29" s="162"/>
      <c r="BG29" s="162" t="s">
        <v>335</v>
      </c>
      <c r="BH29" s="162">
        <v>5</v>
      </c>
      <c r="BI29" s="162"/>
      <c r="BJ29" s="162" t="s">
        <v>395</v>
      </c>
      <c r="BK29" s="162">
        <v>0</v>
      </c>
      <c r="BL29" s="162"/>
      <c r="BM29" s="162" t="s">
        <v>421</v>
      </c>
      <c r="BN29" s="162">
        <v>0</v>
      </c>
      <c r="BO29" s="162"/>
      <c r="BP29" s="162" t="s">
        <v>368</v>
      </c>
      <c r="BQ29" s="162">
        <v>0</v>
      </c>
      <c r="BR29" s="162"/>
      <c r="BS29" s="162" t="s">
        <v>350</v>
      </c>
      <c r="BT29" s="162">
        <v>0</v>
      </c>
      <c r="BU29" s="162"/>
      <c r="BV29" s="162" t="s">
        <v>396</v>
      </c>
      <c r="BW29" s="162">
        <v>5</v>
      </c>
      <c r="BX29" s="164"/>
    </row>
    <row r="30" spans="1:76" x14ac:dyDescent="0.25">
      <c r="A30" s="165">
        <v>28</v>
      </c>
      <c r="B30" s="166">
        <v>44173.324861111098</v>
      </c>
      <c r="C30" s="166">
        <v>44173.333252314798</v>
      </c>
      <c r="D30" s="167" t="s">
        <v>496</v>
      </c>
      <c r="E30" s="167" t="s">
        <v>497</v>
      </c>
      <c r="F30" s="167">
        <v>35</v>
      </c>
      <c r="G30" s="167"/>
      <c r="H30" s="167" t="s">
        <v>498</v>
      </c>
      <c r="I30" s="167"/>
      <c r="J30" s="167"/>
      <c r="K30" s="167" t="s">
        <v>239</v>
      </c>
      <c r="L30" s="167"/>
      <c r="M30" s="167"/>
      <c r="N30" s="168">
        <v>44173</v>
      </c>
      <c r="O30" s="167"/>
      <c r="P30" s="167"/>
      <c r="Q30" s="167" t="s">
        <v>355</v>
      </c>
      <c r="R30" s="167">
        <v>0</v>
      </c>
      <c r="S30" s="167"/>
      <c r="T30" s="167" t="s">
        <v>387</v>
      </c>
      <c r="U30" s="167">
        <v>5</v>
      </c>
      <c r="V30" s="167"/>
      <c r="W30" s="167" t="s">
        <v>411</v>
      </c>
      <c r="X30" s="167">
        <v>0</v>
      </c>
      <c r="Y30" s="167"/>
      <c r="Z30" s="167" t="s">
        <v>335</v>
      </c>
      <c r="AA30" s="167">
        <v>0</v>
      </c>
      <c r="AB30" s="167"/>
      <c r="AC30" s="167" t="s">
        <v>335</v>
      </c>
      <c r="AD30" s="167">
        <v>5</v>
      </c>
      <c r="AE30" s="167"/>
      <c r="AF30" s="167" t="s">
        <v>375</v>
      </c>
      <c r="AG30" s="167">
        <v>0</v>
      </c>
      <c r="AH30" s="167"/>
      <c r="AI30" s="167" t="s">
        <v>389</v>
      </c>
      <c r="AJ30" s="167">
        <v>0</v>
      </c>
      <c r="AK30" s="167"/>
      <c r="AL30" s="167" t="s">
        <v>339</v>
      </c>
      <c r="AM30" s="167">
        <v>0</v>
      </c>
      <c r="AN30" s="167"/>
      <c r="AO30" s="167" t="s">
        <v>340</v>
      </c>
      <c r="AP30" s="167">
        <v>0</v>
      </c>
      <c r="AQ30" s="167"/>
      <c r="AR30" s="167" t="s">
        <v>392</v>
      </c>
      <c r="AS30" s="167">
        <v>5</v>
      </c>
      <c r="AT30" s="167"/>
      <c r="AU30" s="167" t="s">
        <v>342</v>
      </c>
      <c r="AV30" s="167">
        <v>5</v>
      </c>
      <c r="AW30" s="167"/>
      <c r="AX30" s="167" t="s">
        <v>402</v>
      </c>
      <c r="AY30" s="167">
        <v>0</v>
      </c>
      <c r="AZ30" s="167"/>
      <c r="BA30" s="167" t="s">
        <v>393</v>
      </c>
      <c r="BB30" s="167">
        <v>5</v>
      </c>
      <c r="BC30" s="167"/>
      <c r="BD30" s="167" t="s">
        <v>378</v>
      </c>
      <c r="BE30" s="167">
        <v>0</v>
      </c>
      <c r="BF30" s="167"/>
      <c r="BG30" s="167" t="s">
        <v>365</v>
      </c>
      <c r="BH30" s="167">
        <v>0</v>
      </c>
      <c r="BI30" s="167"/>
      <c r="BJ30" s="167" t="s">
        <v>366</v>
      </c>
      <c r="BK30" s="167">
        <v>0</v>
      </c>
      <c r="BL30" s="167"/>
      <c r="BM30" s="167" t="s">
        <v>348</v>
      </c>
      <c r="BN30" s="167">
        <v>5</v>
      </c>
      <c r="BO30" s="167"/>
      <c r="BP30" s="167" t="s">
        <v>368</v>
      </c>
      <c r="BQ30" s="167">
        <v>0</v>
      </c>
      <c r="BR30" s="167"/>
      <c r="BS30" s="194" t="s">
        <v>406</v>
      </c>
      <c r="BT30" s="167">
        <v>0</v>
      </c>
      <c r="BU30" s="167"/>
      <c r="BV30" s="167" t="s">
        <v>396</v>
      </c>
      <c r="BW30" s="167">
        <v>5</v>
      </c>
      <c r="BX30" s="169"/>
    </row>
    <row r="31" spans="1:76" x14ac:dyDescent="0.25">
      <c r="A31" s="160">
        <v>29</v>
      </c>
      <c r="B31" s="161">
        <v>44173.313645833303</v>
      </c>
      <c r="C31" s="161">
        <v>44173.333333333299</v>
      </c>
      <c r="D31" s="162" t="s">
        <v>499</v>
      </c>
      <c r="E31" s="162" t="s">
        <v>500</v>
      </c>
      <c r="F31" s="162">
        <v>70</v>
      </c>
      <c r="G31" s="162"/>
      <c r="H31" s="162" t="s">
        <v>501</v>
      </c>
      <c r="I31" s="162"/>
      <c r="J31" s="162"/>
      <c r="K31" s="162" t="s">
        <v>457</v>
      </c>
      <c r="L31" s="162"/>
      <c r="M31" s="162"/>
      <c r="N31" s="163">
        <v>44173</v>
      </c>
      <c r="O31" s="162"/>
      <c r="P31" s="162"/>
      <c r="Q31" s="162" t="s">
        <v>437</v>
      </c>
      <c r="R31" s="162">
        <v>5</v>
      </c>
      <c r="S31" s="162"/>
      <c r="T31" s="162" t="s">
        <v>387</v>
      </c>
      <c r="U31" s="162">
        <v>5</v>
      </c>
      <c r="V31" s="162"/>
      <c r="W31" s="162" t="s">
        <v>334</v>
      </c>
      <c r="X31" s="162">
        <v>0</v>
      </c>
      <c r="Y31" s="162"/>
      <c r="Z31" s="162" t="s">
        <v>427</v>
      </c>
      <c r="AA31" s="162">
        <v>5</v>
      </c>
      <c r="AB31" s="162"/>
      <c r="AC31" s="162" t="s">
        <v>335</v>
      </c>
      <c r="AD31" s="162">
        <v>5</v>
      </c>
      <c r="AE31" s="162"/>
      <c r="AF31" s="162" t="s">
        <v>360</v>
      </c>
      <c r="AG31" s="162">
        <v>5</v>
      </c>
      <c r="AH31" s="162"/>
      <c r="AI31" s="162" t="s">
        <v>389</v>
      </c>
      <c r="AJ31" s="162">
        <v>0</v>
      </c>
      <c r="AK31" s="162"/>
      <c r="AL31" s="162" t="s">
        <v>475</v>
      </c>
      <c r="AM31" s="162">
        <v>0</v>
      </c>
      <c r="AN31" s="162"/>
      <c r="AO31" s="162" t="s">
        <v>418</v>
      </c>
      <c r="AP31" s="162">
        <v>0</v>
      </c>
      <c r="AQ31" s="162"/>
      <c r="AR31" s="162" t="s">
        <v>392</v>
      </c>
      <c r="AS31" s="162">
        <v>5</v>
      </c>
      <c r="AT31" s="162"/>
      <c r="AU31" s="162" t="s">
        <v>456</v>
      </c>
      <c r="AV31" s="162">
        <v>0</v>
      </c>
      <c r="AW31" s="162"/>
      <c r="AX31" s="162" t="s">
        <v>343</v>
      </c>
      <c r="AY31" s="162">
        <v>5</v>
      </c>
      <c r="AZ31" s="162"/>
      <c r="BA31" s="162" t="s">
        <v>393</v>
      </c>
      <c r="BB31" s="162">
        <v>5</v>
      </c>
      <c r="BC31" s="162"/>
      <c r="BD31" s="162" t="s">
        <v>378</v>
      </c>
      <c r="BE31" s="162">
        <v>0</v>
      </c>
      <c r="BF31" s="162"/>
      <c r="BG31" s="162" t="s">
        <v>335</v>
      </c>
      <c r="BH31" s="162">
        <v>5</v>
      </c>
      <c r="BI31" s="162"/>
      <c r="BJ31" s="162" t="s">
        <v>379</v>
      </c>
      <c r="BK31" s="162">
        <v>5</v>
      </c>
      <c r="BL31" s="162"/>
      <c r="BM31" s="162" t="s">
        <v>348</v>
      </c>
      <c r="BN31" s="162">
        <v>5</v>
      </c>
      <c r="BO31" s="162"/>
      <c r="BP31" s="162" t="s">
        <v>380</v>
      </c>
      <c r="BQ31" s="162">
        <v>5</v>
      </c>
      <c r="BR31" s="162"/>
      <c r="BS31" s="195" t="s">
        <v>381</v>
      </c>
      <c r="BT31" s="162">
        <v>5</v>
      </c>
      <c r="BU31" s="162"/>
      <c r="BV31" s="162" t="s">
        <v>396</v>
      </c>
      <c r="BW31" s="162">
        <v>5</v>
      </c>
      <c r="BX31" s="164"/>
    </row>
    <row r="32" spans="1:76" x14ac:dyDescent="0.25">
      <c r="A32" s="165">
        <v>30</v>
      </c>
      <c r="B32" s="166">
        <v>44173.313240740703</v>
      </c>
      <c r="C32" s="166">
        <v>44173.333356481497</v>
      </c>
      <c r="D32" s="167" t="s">
        <v>502</v>
      </c>
      <c r="E32" s="167" t="s">
        <v>503</v>
      </c>
      <c r="F32" s="167">
        <v>40</v>
      </c>
      <c r="G32" s="167"/>
      <c r="H32" s="167" t="s">
        <v>504</v>
      </c>
      <c r="I32" s="167"/>
      <c r="J32" s="167"/>
      <c r="K32" s="167" t="s">
        <v>283</v>
      </c>
      <c r="L32" s="167"/>
      <c r="M32" s="167"/>
      <c r="N32" s="168">
        <v>44173</v>
      </c>
      <c r="O32" s="167"/>
      <c r="P32" s="167"/>
      <c r="Q32" s="167" t="s">
        <v>386</v>
      </c>
      <c r="R32" s="167">
        <v>0</v>
      </c>
      <c r="S32" s="167"/>
      <c r="T32" s="167" t="s">
        <v>387</v>
      </c>
      <c r="U32" s="167">
        <v>5</v>
      </c>
      <c r="V32" s="167"/>
      <c r="W32" s="167" t="s">
        <v>411</v>
      </c>
      <c r="X32" s="167">
        <v>0</v>
      </c>
      <c r="Y32" s="167"/>
      <c r="Z32" s="167" t="s">
        <v>427</v>
      </c>
      <c r="AA32" s="167">
        <v>5</v>
      </c>
      <c r="AB32" s="167"/>
      <c r="AC32" s="167" t="s">
        <v>359</v>
      </c>
      <c r="AD32" s="167">
        <v>0</v>
      </c>
      <c r="AE32" s="167"/>
      <c r="AF32" s="167" t="s">
        <v>401</v>
      </c>
      <c r="AG32" s="167">
        <v>0</v>
      </c>
      <c r="AH32" s="167"/>
      <c r="AI32" s="167" t="s">
        <v>452</v>
      </c>
      <c r="AJ32" s="167">
        <v>0</v>
      </c>
      <c r="AK32" s="167"/>
      <c r="AL32" s="167" t="s">
        <v>339</v>
      </c>
      <c r="AM32" s="167">
        <v>0</v>
      </c>
      <c r="AN32" s="167"/>
      <c r="AO32" s="167" t="s">
        <v>418</v>
      </c>
      <c r="AP32" s="167">
        <v>0</v>
      </c>
      <c r="AQ32" s="167"/>
      <c r="AR32" s="167" t="s">
        <v>392</v>
      </c>
      <c r="AS32" s="167">
        <v>5</v>
      </c>
      <c r="AT32" s="167"/>
      <c r="AU32" s="167" t="s">
        <v>362</v>
      </c>
      <c r="AV32" s="167">
        <v>0</v>
      </c>
      <c r="AW32" s="167"/>
      <c r="AX32" s="167" t="s">
        <v>343</v>
      </c>
      <c r="AY32" s="167">
        <v>5</v>
      </c>
      <c r="AZ32" s="167"/>
      <c r="BA32" s="167" t="s">
        <v>403</v>
      </c>
      <c r="BB32" s="167">
        <v>0</v>
      </c>
      <c r="BC32" s="167"/>
      <c r="BD32" s="167" t="s">
        <v>404</v>
      </c>
      <c r="BE32" s="167">
        <v>5</v>
      </c>
      <c r="BF32" s="167"/>
      <c r="BG32" s="167" t="s">
        <v>405</v>
      </c>
      <c r="BH32" s="167">
        <v>0</v>
      </c>
      <c r="BI32" s="167"/>
      <c r="BJ32" s="167" t="s">
        <v>433</v>
      </c>
      <c r="BK32" s="167">
        <v>0</v>
      </c>
      <c r="BL32" s="167"/>
      <c r="BM32" s="167" t="s">
        <v>348</v>
      </c>
      <c r="BN32" s="167">
        <v>5</v>
      </c>
      <c r="BO32" s="167"/>
      <c r="BP32" s="167" t="s">
        <v>380</v>
      </c>
      <c r="BQ32" s="167">
        <v>5</v>
      </c>
      <c r="BR32" s="167"/>
      <c r="BS32" s="194" t="s">
        <v>369</v>
      </c>
      <c r="BT32" s="167">
        <v>0</v>
      </c>
      <c r="BU32" s="167"/>
      <c r="BV32" s="167" t="s">
        <v>396</v>
      </c>
      <c r="BW32" s="167">
        <v>5</v>
      </c>
      <c r="BX32" s="169"/>
    </row>
    <row r="33" spans="1:76" x14ac:dyDescent="0.25">
      <c r="A33" s="160">
        <v>31</v>
      </c>
      <c r="B33" s="161">
        <v>44173.3140740741</v>
      </c>
      <c r="C33" s="161">
        <v>44173.333530092597</v>
      </c>
      <c r="D33" s="162" t="s">
        <v>505</v>
      </c>
      <c r="E33" s="162" t="s">
        <v>506</v>
      </c>
      <c r="F33" s="162">
        <v>55</v>
      </c>
      <c r="G33" s="162"/>
      <c r="H33" s="162" t="s">
        <v>507</v>
      </c>
      <c r="I33" s="162"/>
      <c r="J33" s="162"/>
      <c r="K33" s="162" t="s">
        <v>246</v>
      </c>
      <c r="L33" s="162"/>
      <c r="M33" s="162"/>
      <c r="N33" s="163">
        <v>44173</v>
      </c>
      <c r="O33" s="162"/>
      <c r="P33" s="162"/>
      <c r="Q33" s="162"/>
      <c r="R33" s="162">
        <v>0</v>
      </c>
      <c r="S33" s="162"/>
      <c r="T33" s="162" t="s">
        <v>387</v>
      </c>
      <c r="U33" s="162">
        <v>5</v>
      </c>
      <c r="V33" s="162"/>
      <c r="W33" s="162" t="s">
        <v>374</v>
      </c>
      <c r="X33" s="162">
        <v>0</v>
      </c>
      <c r="Y33" s="162"/>
      <c r="Z33" s="162" t="s">
        <v>427</v>
      </c>
      <c r="AA33" s="162">
        <v>5</v>
      </c>
      <c r="AB33" s="162"/>
      <c r="AC33" s="162" t="s">
        <v>335</v>
      </c>
      <c r="AD33" s="162">
        <v>5</v>
      </c>
      <c r="AE33" s="162"/>
      <c r="AF33" s="162" t="s">
        <v>360</v>
      </c>
      <c r="AG33" s="162">
        <v>5</v>
      </c>
      <c r="AH33" s="162"/>
      <c r="AI33" s="162" t="s">
        <v>412</v>
      </c>
      <c r="AJ33" s="162">
        <v>0</v>
      </c>
      <c r="AK33" s="162"/>
      <c r="AL33" s="162" t="s">
        <v>361</v>
      </c>
      <c r="AM33" s="162">
        <v>5</v>
      </c>
      <c r="AN33" s="162"/>
      <c r="AO33" s="162" t="s">
        <v>418</v>
      </c>
      <c r="AP33" s="162">
        <v>0</v>
      </c>
      <c r="AQ33" s="162"/>
      <c r="AR33" s="162"/>
      <c r="AS33" s="162">
        <v>0</v>
      </c>
      <c r="AT33" s="162"/>
      <c r="AU33" s="162" t="s">
        <v>456</v>
      </c>
      <c r="AV33" s="162">
        <v>0</v>
      </c>
      <c r="AW33" s="162"/>
      <c r="AX33" s="162" t="s">
        <v>343</v>
      </c>
      <c r="AY33" s="162">
        <v>5</v>
      </c>
      <c r="AZ33" s="162"/>
      <c r="BA33" s="162" t="s">
        <v>403</v>
      </c>
      <c r="BB33" s="162">
        <v>0</v>
      </c>
      <c r="BC33" s="162"/>
      <c r="BD33" s="162" t="s">
        <v>378</v>
      </c>
      <c r="BE33" s="162">
        <v>0</v>
      </c>
      <c r="BF33" s="162"/>
      <c r="BG33" s="162" t="s">
        <v>335</v>
      </c>
      <c r="BH33" s="162">
        <v>5</v>
      </c>
      <c r="BI33" s="162"/>
      <c r="BJ33" s="162" t="s">
        <v>433</v>
      </c>
      <c r="BK33" s="162">
        <v>0</v>
      </c>
      <c r="BL33" s="162"/>
      <c r="BM33" s="162" t="s">
        <v>348</v>
      </c>
      <c r="BN33" s="162">
        <v>5</v>
      </c>
      <c r="BO33" s="162"/>
      <c r="BP33" s="162" t="s">
        <v>380</v>
      </c>
      <c r="BQ33" s="162">
        <v>5</v>
      </c>
      <c r="BR33" s="162"/>
      <c r="BS33" s="195" t="s">
        <v>381</v>
      </c>
      <c r="BT33" s="162">
        <v>5</v>
      </c>
      <c r="BU33" s="162"/>
      <c r="BV33" s="162" t="s">
        <v>396</v>
      </c>
      <c r="BW33" s="162">
        <v>5</v>
      </c>
      <c r="BX33" s="164"/>
    </row>
    <row r="34" spans="1:76" x14ac:dyDescent="0.25">
      <c r="A34" s="165">
        <v>32</v>
      </c>
      <c r="B34" s="166">
        <v>44173.316307870402</v>
      </c>
      <c r="C34" s="166">
        <v>44173.334479166697</v>
      </c>
      <c r="D34" s="167" t="s">
        <v>508</v>
      </c>
      <c r="E34" s="167" t="s">
        <v>509</v>
      </c>
      <c r="F34" s="167">
        <v>30</v>
      </c>
      <c r="G34" s="167"/>
      <c r="H34" s="167" t="s">
        <v>510</v>
      </c>
      <c r="I34" s="167"/>
      <c r="J34" s="167"/>
      <c r="K34" s="167" t="s">
        <v>230</v>
      </c>
      <c r="L34" s="167"/>
      <c r="M34" s="167"/>
      <c r="N34" s="168">
        <v>44173</v>
      </c>
      <c r="O34" s="167"/>
      <c r="P34" s="167"/>
      <c r="Q34" s="167" t="s">
        <v>386</v>
      </c>
      <c r="R34" s="167">
        <v>0</v>
      </c>
      <c r="S34" s="167"/>
      <c r="T34" s="167" t="s">
        <v>387</v>
      </c>
      <c r="U34" s="167">
        <v>5</v>
      </c>
      <c r="V34" s="167"/>
      <c r="W34" s="167" t="s">
        <v>374</v>
      </c>
      <c r="X34" s="167">
        <v>0</v>
      </c>
      <c r="Y34" s="167"/>
      <c r="Z34" s="167" t="s">
        <v>400</v>
      </c>
      <c r="AA34" s="167">
        <v>0</v>
      </c>
      <c r="AB34" s="167"/>
      <c r="AC34" s="167" t="s">
        <v>400</v>
      </c>
      <c r="AD34" s="167">
        <v>0</v>
      </c>
      <c r="AE34" s="167"/>
      <c r="AF34" s="167" t="s">
        <v>401</v>
      </c>
      <c r="AG34" s="167">
        <v>0</v>
      </c>
      <c r="AH34" s="167"/>
      <c r="AI34" s="167" t="s">
        <v>452</v>
      </c>
      <c r="AJ34" s="167">
        <v>0</v>
      </c>
      <c r="AK34" s="167"/>
      <c r="AL34" s="167" t="s">
        <v>390</v>
      </c>
      <c r="AM34" s="167">
        <v>0</v>
      </c>
      <c r="AN34" s="167"/>
      <c r="AO34" s="167" t="s">
        <v>442</v>
      </c>
      <c r="AP34" s="167">
        <v>0</v>
      </c>
      <c r="AQ34" s="167"/>
      <c r="AR34" s="167" t="s">
        <v>392</v>
      </c>
      <c r="AS34" s="167">
        <v>5</v>
      </c>
      <c r="AT34" s="167"/>
      <c r="AU34" s="167" t="s">
        <v>362</v>
      </c>
      <c r="AV34" s="167">
        <v>0</v>
      </c>
      <c r="AW34" s="167"/>
      <c r="AX34" s="167" t="s">
        <v>363</v>
      </c>
      <c r="AY34" s="167">
        <v>0</v>
      </c>
      <c r="AZ34" s="167"/>
      <c r="BA34" s="167" t="s">
        <v>364</v>
      </c>
      <c r="BB34" s="167">
        <v>0</v>
      </c>
      <c r="BC34" s="167"/>
      <c r="BD34" s="167" t="s">
        <v>404</v>
      </c>
      <c r="BE34" s="167">
        <v>5</v>
      </c>
      <c r="BF34" s="167"/>
      <c r="BG34" s="167" t="s">
        <v>335</v>
      </c>
      <c r="BH34" s="167">
        <v>5</v>
      </c>
      <c r="BI34" s="167"/>
      <c r="BJ34" s="167" t="s">
        <v>379</v>
      </c>
      <c r="BK34" s="167">
        <v>5</v>
      </c>
      <c r="BL34" s="167"/>
      <c r="BM34" s="167" t="s">
        <v>348</v>
      </c>
      <c r="BN34" s="167">
        <v>5</v>
      </c>
      <c r="BO34" s="167"/>
      <c r="BP34" s="167" t="s">
        <v>368</v>
      </c>
      <c r="BQ34" s="167">
        <v>0</v>
      </c>
      <c r="BR34" s="167"/>
      <c r="BS34" s="167" t="s">
        <v>350</v>
      </c>
      <c r="BT34" s="167">
        <v>0</v>
      </c>
      <c r="BU34" s="167"/>
      <c r="BV34" s="167" t="s">
        <v>351</v>
      </c>
      <c r="BW34" s="167">
        <v>0</v>
      </c>
      <c r="BX34" s="169"/>
    </row>
    <row r="35" spans="1:76" x14ac:dyDescent="0.25">
      <c r="A35" s="160">
        <v>33</v>
      </c>
      <c r="B35" s="161">
        <v>44173.325590277796</v>
      </c>
      <c r="C35" s="161">
        <v>44173.334525462997</v>
      </c>
      <c r="D35" s="162" t="s">
        <v>511</v>
      </c>
      <c r="E35" s="162" t="s">
        <v>512</v>
      </c>
      <c r="F35" s="162">
        <v>20</v>
      </c>
      <c r="G35" s="162"/>
      <c r="H35" s="162" t="s">
        <v>513</v>
      </c>
      <c r="I35" s="162"/>
      <c r="J35" s="162"/>
      <c r="K35" s="162" t="s">
        <v>230</v>
      </c>
      <c r="L35" s="162"/>
      <c r="M35" s="162"/>
      <c r="N35" s="163">
        <v>44173</v>
      </c>
      <c r="O35" s="162"/>
      <c r="P35" s="162"/>
      <c r="Q35" s="162" t="s">
        <v>355</v>
      </c>
      <c r="R35" s="162">
        <v>0</v>
      </c>
      <c r="S35" s="162"/>
      <c r="T35" s="162" t="s">
        <v>387</v>
      </c>
      <c r="U35" s="162">
        <v>5</v>
      </c>
      <c r="V35" s="162"/>
      <c r="W35" s="162" t="s">
        <v>374</v>
      </c>
      <c r="X35" s="162">
        <v>0</v>
      </c>
      <c r="Y35" s="162"/>
      <c r="Z35" s="162" t="s">
        <v>335</v>
      </c>
      <c r="AA35" s="162">
        <v>0</v>
      </c>
      <c r="AB35" s="162"/>
      <c r="AC35" s="162" t="s">
        <v>336</v>
      </c>
      <c r="AD35" s="162">
        <v>0</v>
      </c>
      <c r="AE35" s="162"/>
      <c r="AF35" s="162" t="s">
        <v>401</v>
      </c>
      <c r="AG35" s="162">
        <v>0</v>
      </c>
      <c r="AH35" s="162"/>
      <c r="AI35" s="162" t="s">
        <v>452</v>
      </c>
      <c r="AJ35" s="162">
        <v>0</v>
      </c>
      <c r="AK35" s="162"/>
      <c r="AL35" s="162" t="s">
        <v>339</v>
      </c>
      <c r="AM35" s="162">
        <v>0</v>
      </c>
      <c r="AN35" s="162"/>
      <c r="AO35" s="162" t="s">
        <v>428</v>
      </c>
      <c r="AP35" s="162">
        <v>0</v>
      </c>
      <c r="AQ35" s="162"/>
      <c r="AR35" s="162" t="s">
        <v>462</v>
      </c>
      <c r="AS35" s="162">
        <v>0</v>
      </c>
      <c r="AT35" s="162"/>
      <c r="AU35" s="162" t="s">
        <v>443</v>
      </c>
      <c r="AV35" s="162">
        <v>0</v>
      </c>
      <c r="AW35" s="162"/>
      <c r="AX35" s="162" t="s">
        <v>343</v>
      </c>
      <c r="AY35" s="162">
        <v>5</v>
      </c>
      <c r="AZ35" s="162"/>
      <c r="BA35" s="162" t="s">
        <v>364</v>
      </c>
      <c r="BB35" s="162">
        <v>0</v>
      </c>
      <c r="BC35" s="162"/>
      <c r="BD35" s="162" t="s">
        <v>378</v>
      </c>
      <c r="BE35" s="162">
        <v>0</v>
      </c>
      <c r="BF35" s="162"/>
      <c r="BG35" s="162" t="s">
        <v>405</v>
      </c>
      <c r="BH35" s="162">
        <v>0</v>
      </c>
      <c r="BI35" s="162"/>
      <c r="BJ35" s="162" t="s">
        <v>366</v>
      </c>
      <c r="BK35" s="162">
        <v>0</v>
      </c>
      <c r="BL35" s="162"/>
      <c r="BM35" s="162" t="s">
        <v>348</v>
      </c>
      <c r="BN35" s="162">
        <v>5</v>
      </c>
      <c r="BO35" s="162"/>
      <c r="BP35" s="162" t="s">
        <v>380</v>
      </c>
      <c r="BQ35" s="162">
        <v>5</v>
      </c>
      <c r="BR35" s="162"/>
      <c r="BS35" s="162" t="s">
        <v>422</v>
      </c>
      <c r="BT35" s="162">
        <v>0</v>
      </c>
      <c r="BU35" s="162"/>
      <c r="BV35" s="162" t="s">
        <v>351</v>
      </c>
      <c r="BW35" s="162">
        <v>0</v>
      </c>
      <c r="BX35" s="164"/>
    </row>
    <row r="36" spans="1:76" x14ac:dyDescent="0.25">
      <c r="A36" s="165">
        <v>34</v>
      </c>
      <c r="B36" s="166">
        <v>44173.315023148098</v>
      </c>
      <c r="C36" s="166">
        <v>44173.335196759297</v>
      </c>
      <c r="D36" s="167" t="s">
        <v>227</v>
      </c>
      <c r="E36" s="167" t="s">
        <v>228</v>
      </c>
      <c r="F36" s="167">
        <v>65</v>
      </c>
      <c r="G36" s="167"/>
      <c r="H36" s="167" t="s">
        <v>229</v>
      </c>
      <c r="I36" s="167"/>
      <c r="J36" s="167"/>
      <c r="K36" s="167" t="s">
        <v>230</v>
      </c>
      <c r="L36" s="167"/>
      <c r="M36" s="167"/>
      <c r="N36" s="168">
        <v>44173</v>
      </c>
      <c r="O36" s="167"/>
      <c r="P36" s="167"/>
      <c r="Q36" s="167" t="s">
        <v>332</v>
      </c>
      <c r="R36" s="167">
        <v>0</v>
      </c>
      <c r="S36" s="167"/>
      <c r="T36" s="167" t="s">
        <v>387</v>
      </c>
      <c r="U36" s="167">
        <v>5</v>
      </c>
      <c r="V36" s="167"/>
      <c r="W36" s="167" t="s">
        <v>411</v>
      </c>
      <c r="X36" s="167">
        <v>0</v>
      </c>
      <c r="Y36" s="167"/>
      <c r="Z36" s="167" t="s">
        <v>427</v>
      </c>
      <c r="AA36" s="167">
        <v>5</v>
      </c>
      <c r="AB36" s="167"/>
      <c r="AC36" s="167" t="s">
        <v>335</v>
      </c>
      <c r="AD36" s="167">
        <v>5</v>
      </c>
      <c r="AE36" s="167"/>
      <c r="AF36" s="167" t="s">
        <v>360</v>
      </c>
      <c r="AG36" s="167">
        <v>5</v>
      </c>
      <c r="AH36" s="167"/>
      <c r="AI36" s="167" t="s">
        <v>338</v>
      </c>
      <c r="AJ36" s="167">
        <v>5</v>
      </c>
      <c r="AK36" s="167"/>
      <c r="AL36" s="167" t="s">
        <v>361</v>
      </c>
      <c r="AM36" s="167">
        <v>5</v>
      </c>
      <c r="AN36" s="167"/>
      <c r="AO36" s="167" t="s">
        <v>340</v>
      </c>
      <c r="AP36" s="167">
        <v>0</v>
      </c>
      <c r="AQ36" s="167"/>
      <c r="AR36" s="167" t="s">
        <v>392</v>
      </c>
      <c r="AS36" s="167">
        <v>5</v>
      </c>
      <c r="AT36" s="167"/>
      <c r="AU36" s="167" t="s">
        <v>456</v>
      </c>
      <c r="AV36" s="167">
        <v>0</v>
      </c>
      <c r="AW36" s="167"/>
      <c r="AX36" s="167"/>
      <c r="AY36" s="167">
        <v>0</v>
      </c>
      <c r="AZ36" s="167"/>
      <c r="BA36" s="167" t="s">
        <v>364</v>
      </c>
      <c r="BB36" s="167">
        <v>0</v>
      </c>
      <c r="BC36" s="167"/>
      <c r="BD36" s="167" t="s">
        <v>404</v>
      </c>
      <c r="BE36" s="167">
        <v>5</v>
      </c>
      <c r="BF36" s="167"/>
      <c r="BG36" s="167" t="s">
        <v>335</v>
      </c>
      <c r="BH36" s="167">
        <v>5</v>
      </c>
      <c r="BI36" s="167"/>
      <c r="BJ36" s="167" t="s">
        <v>379</v>
      </c>
      <c r="BK36" s="167">
        <v>5</v>
      </c>
      <c r="BL36" s="167"/>
      <c r="BM36" s="167" t="s">
        <v>348</v>
      </c>
      <c r="BN36" s="167">
        <v>5</v>
      </c>
      <c r="BO36" s="167"/>
      <c r="BP36" s="167" t="s">
        <v>445</v>
      </c>
      <c r="BQ36" s="167">
        <v>0</v>
      </c>
      <c r="BR36" s="167"/>
      <c r="BS36" s="194" t="s">
        <v>381</v>
      </c>
      <c r="BT36" s="167">
        <v>5</v>
      </c>
      <c r="BU36" s="167"/>
      <c r="BV36" s="167" t="s">
        <v>396</v>
      </c>
      <c r="BW36" s="167">
        <v>5</v>
      </c>
      <c r="BX36" s="169"/>
    </row>
    <row r="37" spans="1:76" x14ac:dyDescent="0.25">
      <c r="A37" s="160">
        <v>35</v>
      </c>
      <c r="B37" s="161">
        <v>44173.317106481503</v>
      </c>
      <c r="C37" s="161">
        <v>44173.335231481498</v>
      </c>
      <c r="D37" s="162" t="s">
        <v>514</v>
      </c>
      <c r="E37" s="162" t="s">
        <v>515</v>
      </c>
      <c r="F37" s="162">
        <v>40</v>
      </c>
      <c r="G37" s="162"/>
      <c r="H37" s="162" t="s">
        <v>516</v>
      </c>
      <c r="I37" s="162"/>
      <c r="J37" s="162"/>
      <c r="K37" s="162" t="s">
        <v>457</v>
      </c>
      <c r="L37" s="162"/>
      <c r="M37" s="162"/>
      <c r="N37" s="163">
        <v>44173</v>
      </c>
      <c r="O37" s="162"/>
      <c r="P37" s="162"/>
      <c r="Q37" s="162" t="s">
        <v>386</v>
      </c>
      <c r="R37" s="162">
        <v>0</v>
      </c>
      <c r="S37" s="162"/>
      <c r="T37" s="162" t="s">
        <v>387</v>
      </c>
      <c r="U37" s="162">
        <v>5</v>
      </c>
      <c r="V37" s="162"/>
      <c r="W37" s="162" t="s">
        <v>374</v>
      </c>
      <c r="X37" s="162">
        <v>0</v>
      </c>
      <c r="Y37" s="162"/>
      <c r="Z37" s="162" t="s">
        <v>400</v>
      </c>
      <c r="AA37" s="162">
        <v>0</v>
      </c>
      <c r="AB37" s="162"/>
      <c r="AC37" s="162" t="s">
        <v>335</v>
      </c>
      <c r="AD37" s="162">
        <v>5</v>
      </c>
      <c r="AE37" s="162"/>
      <c r="AF37" s="162" t="s">
        <v>401</v>
      </c>
      <c r="AG37" s="162">
        <v>0</v>
      </c>
      <c r="AH37" s="162"/>
      <c r="AI37" s="162" t="s">
        <v>338</v>
      </c>
      <c r="AJ37" s="162">
        <v>5</v>
      </c>
      <c r="AK37" s="162"/>
      <c r="AL37" s="162" t="s">
        <v>390</v>
      </c>
      <c r="AM37" s="162">
        <v>0</v>
      </c>
      <c r="AN37" s="162"/>
      <c r="AO37" s="162" t="s">
        <v>391</v>
      </c>
      <c r="AP37" s="162">
        <v>5</v>
      </c>
      <c r="AQ37" s="162"/>
      <c r="AR37" s="162" t="s">
        <v>517</v>
      </c>
      <c r="AS37" s="162">
        <v>0</v>
      </c>
      <c r="AT37" s="162"/>
      <c r="AU37" s="162" t="s">
        <v>342</v>
      </c>
      <c r="AV37" s="162">
        <v>5</v>
      </c>
      <c r="AW37" s="162"/>
      <c r="AX37" s="162" t="s">
        <v>343</v>
      </c>
      <c r="AY37" s="162">
        <v>5</v>
      </c>
      <c r="AZ37" s="162"/>
      <c r="BA37" s="162" t="s">
        <v>344</v>
      </c>
      <c r="BB37" s="162">
        <v>0</v>
      </c>
      <c r="BC37" s="162"/>
      <c r="BD37" s="162" t="s">
        <v>492</v>
      </c>
      <c r="BE37" s="162">
        <v>0</v>
      </c>
      <c r="BF37" s="162"/>
      <c r="BG37" s="162" t="s">
        <v>405</v>
      </c>
      <c r="BH37" s="162">
        <v>0</v>
      </c>
      <c r="BI37" s="162"/>
      <c r="BJ37" s="162" t="s">
        <v>433</v>
      </c>
      <c r="BK37" s="162">
        <v>0</v>
      </c>
      <c r="BL37" s="162"/>
      <c r="BM37" s="162" t="s">
        <v>348</v>
      </c>
      <c r="BN37" s="162">
        <v>5</v>
      </c>
      <c r="BO37" s="162"/>
      <c r="BP37" s="162" t="s">
        <v>368</v>
      </c>
      <c r="BQ37" s="162">
        <v>0</v>
      </c>
      <c r="BR37" s="162"/>
      <c r="BS37" s="162" t="s">
        <v>350</v>
      </c>
      <c r="BT37" s="162">
        <v>0</v>
      </c>
      <c r="BU37" s="162"/>
      <c r="BV37" s="162" t="s">
        <v>396</v>
      </c>
      <c r="BW37" s="162">
        <v>5</v>
      </c>
      <c r="BX37" s="164"/>
    </row>
    <row r="38" spans="1:76" x14ac:dyDescent="0.25">
      <c r="A38" s="165">
        <v>36</v>
      </c>
      <c r="B38" s="166">
        <v>44173.320891203701</v>
      </c>
      <c r="C38" s="166">
        <v>44173.335312499999</v>
      </c>
      <c r="D38" s="167" t="s">
        <v>518</v>
      </c>
      <c r="E38" s="167" t="s">
        <v>519</v>
      </c>
      <c r="F38" s="167">
        <v>30</v>
      </c>
      <c r="G38" s="167"/>
      <c r="H38" s="167" t="s">
        <v>520</v>
      </c>
      <c r="I38" s="167"/>
      <c r="J38" s="167"/>
      <c r="K38" s="167" t="s">
        <v>230</v>
      </c>
      <c r="L38" s="167"/>
      <c r="M38" s="167"/>
      <c r="N38" s="168">
        <v>44173</v>
      </c>
      <c r="O38" s="167"/>
      <c r="P38" s="167"/>
      <c r="Q38" s="167" t="s">
        <v>437</v>
      </c>
      <c r="R38" s="167">
        <v>5</v>
      </c>
      <c r="S38" s="167"/>
      <c r="T38" s="167" t="s">
        <v>387</v>
      </c>
      <c r="U38" s="167">
        <v>5</v>
      </c>
      <c r="V38" s="167"/>
      <c r="W38" s="167" t="s">
        <v>374</v>
      </c>
      <c r="X38" s="167">
        <v>0</v>
      </c>
      <c r="Y38" s="167"/>
      <c r="Z38" s="167" t="s">
        <v>400</v>
      </c>
      <c r="AA38" s="167">
        <v>0</v>
      </c>
      <c r="AB38" s="167"/>
      <c r="AC38" s="167" t="s">
        <v>336</v>
      </c>
      <c r="AD38" s="167">
        <v>0</v>
      </c>
      <c r="AE38" s="167"/>
      <c r="AF38" s="167" t="s">
        <v>401</v>
      </c>
      <c r="AG38" s="167">
        <v>0</v>
      </c>
      <c r="AH38" s="167"/>
      <c r="AI38" s="167" t="s">
        <v>338</v>
      </c>
      <c r="AJ38" s="167">
        <v>5</v>
      </c>
      <c r="AK38" s="167"/>
      <c r="AL38" s="167" t="s">
        <v>339</v>
      </c>
      <c r="AM38" s="167">
        <v>0</v>
      </c>
      <c r="AN38" s="167"/>
      <c r="AO38" s="167" t="s">
        <v>442</v>
      </c>
      <c r="AP38" s="167">
        <v>0</v>
      </c>
      <c r="AQ38" s="167"/>
      <c r="AR38" s="167" t="s">
        <v>392</v>
      </c>
      <c r="AS38" s="167">
        <v>5</v>
      </c>
      <c r="AT38" s="167"/>
      <c r="AU38" s="167" t="s">
        <v>362</v>
      </c>
      <c r="AV38" s="167">
        <v>0</v>
      </c>
      <c r="AW38" s="167"/>
      <c r="AX38" s="167" t="s">
        <v>363</v>
      </c>
      <c r="AY38" s="167">
        <v>0</v>
      </c>
      <c r="AZ38" s="167"/>
      <c r="BA38" s="167" t="s">
        <v>403</v>
      </c>
      <c r="BB38" s="167">
        <v>0</v>
      </c>
      <c r="BC38" s="167"/>
      <c r="BD38" s="167" t="s">
        <v>378</v>
      </c>
      <c r="BE38" s="167">
        <v>0</v>
      </c>
      <c r="BF38" s="167"/>
      <c r="BG38" s="167" t="s">
        <v>365</v>
      </c>
      <c r="BH38" s="167">
        <v>0</v>
      </c>
      <c r="BI38" s="167"/>
      <c r="BJ38" s="167" t="s">
        <v>366</v>
      </c>
      <c r="BK38" s="167">
        <v>0</v>
      </c>
      <c r="BL38" s="167"/>
      <c r="BM38" s="167" t="s">
        <v>348</v>
      </c>
      <c r="BN38" s="167">
        <v>5</v>
      </c>
      <c r="BO38" s="167"/>
      <c r="BP38" s="167" t="s">
        <v>368</v>
      </c>
      <c r="BQ38" s="167">
        <v>0</v>
      </c>
      <c r="BR38" s="167"/>
      <c r="BS38" s="167" t="s">
        <v>350</v>
      </c>
      <c r="BT38" s="167">
        <v>0</v>
      </c>
      <c r="BU38" s="167"/>
      <c r="BV38" s="167" t="s">
        <v>396</v>
      </c>
      <c r="BW38" s="167">
        <v>5</v>
      </c>
      <c r="BX38" s="169"/>
    </row>
    <row r="39" spans="1:76" x14ac:dyDescent="0.25">
      <c r="A39" s="160">
        <v>37</v>
      </c>
      <c r="B39" s="161">
        <v>44173.331886574102</v>
      </c>
      <c r="C39" s="161">
        <v>44173.335995370398</v>
      </c>
      <c r="D39" s="162" t="s">
        <v>521</v>
      </c>
      <c r="E39" s="162" t="s">
        <v>522</v>
      </c>
      <c r="F39" s="162">
        <v>50</v>
      </c>
      <c r="G39" s="162"/>
      <c r="H39" s="162" t="s">
        <v>523</v>
      </c>
      <c r="I39" s="162"/>
      <c r="J39" s="162"/>
      <c r="K39" s="162" t="s">
        <v>230</v>
      </c>
      <c r="L39" s="162"/>
      <c r="M39" s="162"/>
      <c r="N39" s="163">
        <v>44173</v>
      </c>
      <c r="O39" s="162"/>
      <c r="P39" s="162"/>
      <c r="Q39" s="162" t="s">
        <v>437</v>
      </c>
      <c r="R39" s="162">
        <v>5</v>
      </c>
      <c r="S39" s="162"/>
      <c r="T39" s="162" t="s">
        <v>387</v>
      </c>
      <c r="U39" s="162">
        <v>5</v>
      </c>
      <c r="V39" s="162"/>
      <c r="W39" s="162" t="s">
        <v>411</v>
      </c>
      <c r="X39" s="162">
        <v>0</v>
      </c>
      <c r="Y39" s="162"/>
      <c r="Z39" s="162" t="s">
        <v>358</v>
      </c>
      <c r="AA39" s="162">
        <v>0</v>
      </c>
      <c r="AB39" s="162"/>
      <c r="AC39" s="162" t="s">
        <v>417</v>
      </c>
      <c r="AD39" s="162">
        <v>0</v>
      </c>
      <c r="AE39" s="162"/>
      <c r="AF39" s="162" t="s">
        <v>360</v>
      </c>
      <c r="AG39" s="162">
        <v>5</v>
      </c>
      <c r="AH39" s="162"/>
      <c r="AI39" s="162" t="s">
        <v>412</v>
      </c>
      <c r="AJ39" s="162">
        <v>0</v>
      </c>
      <c r="AK39" s="162"/>
      <c r="AL39" s="162" t="s">
        <v>390</v>
      </c>
      <c r="AM39" s="162">
        <v>0</v>
      </c>
      <c r="AN39" s="162"/>
      <c r="AO39" s="162" t="s">
        <v>391</v>
      </c>
      <c r="AP39" s="162">
        <v>5</v>
      </c>
      <c r="AQ39" s="162"/>
      <c r="AR39" s="162" t="s">
        <v>144</v>
      </c>
      <c r="AS39" s="162">
        <v>0</v>
      </c>
      <c r="AT39" s="162"/>
      <c r="AU39" s="162" t="s">
        <v>419</v>
      </c>
      <c r="AV39" s="162">
        <v>0</v>
      </c>
      <c r="AW39" s="162"/>
      <c r="AX39" s="162" t="s">
        <v>343</v>
      </c>
      <c r="AY39" s="162">
        <v>5</v>
      </c>
      <c r="AZ39" s="162"/>
      <c r="BA39" s="162" t="s">
        <v>364</v>
      </c>
      <c r="BB39" s="162">
        <v>0</v>
      </c>
      <c r="BC39" s="162"/>
      <c r="BD39" s="162" t="s">
        <v>404</v>
      </c>
      <c r="BE39" s="162">
        <v>5</v>
      </c>
      <c r="BF39" s="162"/>
      <c r="BG39" s="162" t="s">
        <v>335</v>
      </c>
      <c r="BH39" s="162">
        <v>5</v>
      </c>
      <c r="BI39" s="162"/>
      <c r="BJ39" s="162" t="s">
        <v>433</v>
      </c>
      <c r="BK39" s="162">
        <v>0</v>
      </c>
      <c r="BL39" s="162"/>
      <c r="BM39" s="162" t="s">
        <v>524</v>
      </c>
      <c r="BN39" s="162">
        <v>0</v>
      </c>
      <c r="BO39" s="162"/>
      <c r="BP39" s="162" t="s">
        <v>380</v>
      </c>
      <c r="BQ39" s="162">
        <v>5</v>
      </c>
      <c r="BR39" s="162"/>
      <c r="BS39" s="195" t="s">
        <v>381</v>
      </c>
      <c r="BT39" s="162">
        <v>5</v>
      </c>
      <c r="BU39" s="162"/>
      <c r="BV39" s="162" t="s">
        <v>396</v>
      </c>
      <c r="BW39" s="162">
        <v>5</v>
      </c>
      <c r="BX39" s="164"/>
    </row>
    <row r="40" spans="1:76" x14ac:dyDescent="0.25">
      <c r="A40" s="165">
        <v>38</v>
      </c>
      <c r="B40" s="166">
        <v>44173.330023148097</v>
      </c>
      <c r="C40" s="166">
        <v>44173.336064814801</v>
      </c>
      <c r="D40" s="167" t="s">
        <v>252</v>
      </c>
      <c r="E40" s="167" t="s">
        <v>253</v>
      </c>
      <c r="F40" s="167">
        <v>50</v>
      </c>
      <c r="G40" s="167"/>
      <c r="H40" s="167" t="s">
        <v>525</v>
      </c>
      <c r="I40" s="167"/>
      <c r="J40" s="167"/>
      <c r="K40" s="167" t="s">
        <v>246</v>
      </c>
      <c r="L40" s="167"/>
      <c r="M40" s="167"/>
      <c r="N40" s="168">
        <v>44173</v>
      </c>
      <c r="O40" s="167"/>
      <c r="P40" s="167"/>
      <c r="Q40" s="167" t="s">
        <v>437</v>
      </c>
      <c r="R40" s="167">
        <v>5</v>
      </c>
      <c r="S40" s="167"/>
      <c r="T40" s="167" t="s">
        <v>387</v>
      </c>
      <c r="U40" s="167">
        <v>5</v>
      </c>
      <c r="V40" s="167"/>
      <c r="W40" s="167" t="s">
        <v>388</v>
      </c>
      <c r="X40" s="167">
        <v>5</v>
      </c>
      <c r="Y40" s="167"/>
      <c r="Z40" s="167" t="s">
        <v>359</v>
      </c>
      <c r="AA40" s="167">
        <v>0</v>
      </c>
      <c r="AB40" s="167"/>
      <c r="AC40" s="167" t="s">
        <v>336</v>
      </c>
      <c r="AD40" s="167">
        <v>0</v>
      </c>
      <c r="AE40" s="167"/>
      <c r="AF40" s="167" t="s">
        <v>337</v>
      </c>
      <c r="AG40" s="167">
        <v>0</v>
      </c>
      <c r="AH40" s="167"/>
      <c r="AI40" s="167" t="s">
        <v>338</v>
      </c>
      <c r="AJ40" s="167">
        <v>5</v>
      </c>
      <c r="AK40" s="167"/>
      <c r="AL40" s="167" t="s">
        <v>390</v>
      </c>
      <c r="AM40" s="167">
        <v>0</v>
      </c>
      <c r="AN40" s="167"/>
      <c r="AO40" s="167" t="s">
        <v>391</v>
      </c>
      <c r="AP40" s="167">
        <v>5</v>
      </c>
      <c r="AQ40" s="167"/>
      <c r="AR40" s="167" t="s">
        <v>392</v>
      </c>
      <c r="AS40" s="167">
        <v>5</v>
      </c>
      <c r="AT40" s="167"/>
      <c r="AU40" s="167" t="s">
        <v>456</v>
      </c>
      <c r="AV40" s="167">
        <v>0</v>
      </c>
      <c r="AW40" s="167"/>
      <c r="AX40" s="167" t="s">
        <v>432</v>
      </c>
      <c r="AY40" s="167">
        <v>0</v>
      </c>
      <c r="AZ40" s="167"/>
      <c r="BA40" s="167" t="s">
        <v>393</v>
      </c>
      <c r="BB40" s="167">
        <v>5</v>
      </c>
      <c r="BC40" s="167"/>
      <c r="BD40" s="167" t="s">
        <v>404</v>
      </c>
      <c r="BE40" s="167">
        <v>5</v>
      </c>
      <c r="BF40" s="167"/>
      <c r="BG40" s="167" t="s">
        <v>365</v>
      </c>
      <c r="BH40" s="167">
        <v>0</v>
      </c>
      <c r="BI40" s="167"/>
      <c r="BJ40" s="167" t="s">
        <v>433</v>
      </c>
      <c r="BK40" s="167">
        <v>0</v>
      </c>
      <c r="BL40" s="167"/>
      <c r="BM40" s="167" t="s">
        <v>348</v>
      </c>
      <c r="BN40" s="167">
        <v>5</v>
      </c>
      <c r="BO40" s="167"/>
      <c r="BP40" s="167"/>
      <c r="BQ40" s="167">
        <v>0</v>
      </c>
      <c r="BR40" s="167"/>
      <c r="BS40" s="194" t="s">
        <v>369</v>
      </c>
      <c r="BT40" s="167">
        <v>0</v>
      </c>
      <c r="BU40" s="167"/>
      <c r="BV40" s="167" t="s">
        <v>396</v>
      </c>
      <c r="BW40" s="167">
        <v>5</v>
      </c>
      <c r="BX40" s="169"/>
    </row>
    <row r="41" spans="1:76" x14ac:dyDescent="0.25">
      <c r="A41" s="160">
        <v>39</v>
      </c>
      <c r="B41" s="161">
        <v>44173.315115740697</v>
      </c>
      <c r="C41" s="161">
        <v>44173.336516203701</v>
      </c>
      <c r="D41" s="162" t="s">
        <v>223</v>
      </c>
      <c r="E41" s="162" t="s">
        <v>224</v>
      </c>
      <c r="F41" s="162">
        <v>75</v>
      </c>
      <c r="G41" s="162"/>
      <c r="H41" s="162" t="s">
        <v>225</v>
      </c>
      <c r="I41" s="162"/>
      <c r="J41" s="162"/>
      <c r="K41" s="162" t="s">
        <v>457</v>
      </c>
      <c r="L41" s="162"/>
      <c r="M41" s="162"/>
      <c r="N41" s="163">
        <v>44173</v>
      </c>
      <c r="O41" s="162"/>
      <c r="P41" s="162"/>
      <c r="Q41" s="162" t="s">
        <v>355</v>
      </c>
      <c r="R41" s="162">
        <v>0</v>
      </c>
      <c r="S41" s="162"/>
      <c r="T41" s="162" t="s">
        <v>387</v>
      </c>
      <c r="U41" s="162">
        <v>5</v>
      </c>
      <c r="V41" s="162"/>
      <c r="W41" s="162" t="s">
        <v>357</v>
      </c>
      <c r="X41" s="162">
        <v>0</v>
      </c>
      <c r="Y41" s="162"/>
      <c r="Z41" s="162" t="s">
        <v>427</v>
      </c>
      <c r="AA41" s="162">
        <v>5</v>
      </c>
      <c r="AB41" s="162"/>
      <c r="AC41" s="162" t="s">
        <v>417</v>
      </c>
      <c r="AD41" s="162">
        <v>0</v>
      </c>
      <c r="AE41" s="162"/>
      <c r="AF41" s="162" t="s">
        <v>360</v>
      </c>
      <c r="AG41" s="162">
        <v>5</v>
      </c>
      <c r="AH41" s="162"/>
      <c r="AI41" s="162" t="s">
        <v>338</v>
      </c>
      <c r="AJ41" s="162">
        <v>5</v>
      </c>
      <c r="AK41" s="162"/>
      <c r="AL41" s="162" t="s">
        <v>361</v>
      </c>
      <c r="AM41" s="162">
        <v>5</v>
      </c>
      <c r="AN41" s="162"/>
      <c r="AO41" s="162" t="s">
        <v>391</v>
      </c>
      <c r="AP41" s="162">
        <v>5</v>
      </c>
      <c r="AQ41" s="162"/>
      <c r="AR41" s="162" t="s">
        <v>392</v>
      </c>
      <c r="AS41" s="162">
        <v>5</v>
      </c>
      <c r="AT41" s="162"/>
      <c r="AU41" s="162" t="s">
        <v>456</v>
      </c>
      <c r="AV41" s="162">
        <v>0</v>
      </c>
      <c r="AW41" s="162"/>
      <c r="AX41" s="162" t="s">
        <v>343</v>
      </c>
      <c r="AY41" s="162">
        <v>5</v>
      </c>
      <c r="AZ41" s="162"/>
      <c r="BA41" s="162" t="s">
        <v>393</v>
      </c>
      <c r="BB41" s="162">
        <v>5</v>
      </c>
      <c r="BC41" s="162"/>
      <c r="BD41" s="162" t="s">
        <v>404</v>
      </c>
      <c r="BE41" s="162">
        <v>5</v>
      </c>
      <c r="BF41" s="162"/>
      <c r="BG41" s="162" t="s">
        <v>346</v>
      </c>
      <c r="BH41" s="162">
        <v>0</v>
      </c>
      <c r="BI41" s="162"/>
      <c r="BJ41" s="162" t="s">
        <v>379</v>
      </c>
      <c r="BK41" s="162">
        <v>5</v>
      </c>
      <c r="BL41" s="162"/>
      <c r="BM41" s="162" t="s">
        <v>348</v>
      </c>
      <c r="BN41" s="162">
        <v>5</v>
      </c>
      <c r="BO41" s="162"/>
      <c r="BP41" s="162" t="s">
        <v>380</v>
      </c>
      <c r="BQ41" s="162">
        <v>5</v>
      </c>
      <c r="BR41" s="162"/>
      <c r="BS41" s="195" t="s">
        <v>381</v>
      </c>
      <c r="BT41" s="162">
        <v>5</v>
      </c>
      <c r="BU41" s="162"/>
      <c r="BV41" s="162" t="s">
        <v>396</v>
      </c>
      <c r="BW41" s="162">
        <v>5</v>
      </c>
      <c r="BX41" s="164"/>
    </row>
    <row r="42" spans="1:76" x14ac:dyDescent="0.25">
      <c r="A42" s="165">
        <v>40</v>
      </c>
      <c r="B42" s="166">
        <v>44173.314513888901</v>
      </c>
      <c r="C42" s="166">
        <v>44173.336817129602</v>
      </c>
      <c r="D42" s="167" t="s">
        <v>140</v>
      </c>
      <c r="E42" s="167" t="s">
        <v>141</v>
      </c>
      <c r="F42" s="167">
        <v>75</v>
      </c>
      <c r="G42" s="167"/>
      <c r="H42" s="167" t="s">
        <v>142</v>
      </c>
      <c r="I42" s="167"/>
      <c r="J42" s="167"/>
      <c r="K42" s="167" t="s">
        <v>143</v>
      </c>
      <c r="L42" s="167"/>
      <c r="M42" s="167"/>
      <c r="N42" s="168">
        <v>44173</v>
      </c>
      <c r="O42" s="167"/>
      <c r="P42" s="167"/>
      <c r="Q42" s="167" t="s">
        <v>474</v>
      </c>
      <c r="R42" s="167">
        <v>0</v>
      </c>
      <c r="S42" s="167"/>
      <c r="T42" s="167" t="s">
        <v>387</v>
      </c>
      <c r="U42" s="167">
        <v>5</v>
      </c>
      <c r="V42" s="167"/>
      <c r="W42" s="167" t="s">
        <v>374</v>
      </c>
      <c r="X42" s="167">
        <v>0</v>
      </c>
      <c r="Y42" s="167"/>
      <c r="Z42" s="167" t="s">
        <v>427</v>
      </c>
      <c r="AA42" s="167">
        <v>5</v>
      </c>
      <c r="AB42" s="167"/>
      <c r="AC42" s="167" t="s">
        <v>335</v>
      </c>
      <c r="AD42" s="167">
        <v>5</v>
      </c>
      <c r="AE42" s="167"/>
      <c r="AF42" s="167" t="s">
        <v>360</v>
      </c>
      <c r="AG42" s="167">
        <v>5</v>
      </c>
      <c r="AH42" s="167"/>
      <c r="AI42" s="167" t="s">
        <v>338</v>
      </c>
      <c r="AJ42" s="167">
        <v>5</v>
      </c>
      <c r="AK42" s="167"/>
      <c r="AL42" s="167" t="s">
        <v>339</v>
      </c>
      <c r="AM42" s="167">
        <v>0</v>
      </c>
      <c r="AN42" s="167"/>
      <c r="AO42" s="167" t="s">
        <v>418</v>
      </c>
      <c r="AP42" s="167">
        <v>0</v>
      </c>
      <c r="AQ42" s="167"/>
      <c r="AR42" s="167" t="s">
        <v>392</v>
      </c>
      <c r="AS42" s="167">
        <v>5</v>
      </c>
      <c r="AT42" s="167"/>
      <c r="AU42" s="167" t="s">
        <v>342</v>
      </c>
      <c r="AV42" s="167">
        <v>5</v>
      </c>
      <c r="AW42" s="167"/>
      <c r="AX42" s="167" t="s">
        <v>343</v>
      </c>
      <c r="AY42" s="167">
        <v>5</v>
      </c>
      <c r="AZ42" s="167"/>
      <c r="BA42" s="167" t="s">
        <v>393</v>
      </c>
      <c r="BB42" s="167">
        <v>5</v>
      </c>
      <c r="BC42" s="167"/>
      <c r="BD42" s="167" t="s">
        <v>378</v>
      </c>
      <c r="BE42" s="167">
        <v>0</v>
      </c>
      <c r="BF42" s="167"/>
      <c r="BG42" s="167" t="s">
        <v>335</v>
      </c>
      <c r="BH42" s="167">
        <v>5</v>
      </c>
      <c r="BI42" s="167"/>
      <c r="BJ42" s="167" t="s">
        <v>379</v>
      </c>
      <c r="BK42" s="167">
        <v>5</v>
      </c>
      <c r="BL42" s="167"/>
      <c r="BM42" s="167" t="s">
        <v>348</v>
      </c>
      <c r="BN42" s="167">
        <v>5</v>
      </c>
      <c r="BO42" s="167"/>
      <c r="BP42" s="167" t="s">
        <v>380</v>
      </c>
      <c r="BQ42" s="167">
        <v>5</v>
      </c>
      <c r="BR42" s="167"/>
      <c r="BS42" s="194" t="s">
        <v>381</v>
      </c>
      <c r="BT42" s="167">
        <v>5</v>
      </c>
      <c r="BU42" s="167"/>
      <c r="BV42" s="167" t="s">
        <v>396</v>
      </c>
      <c r="BW42" s="167">
        <v>5</v>
      </c>
      <c r="BX42" s="169"/>
    </row>
    <row r="43" spans="1:76" x14ac:dyDescent="0.25">
      <c r="A43" s="160">
        <v>41</v>
      </c>
      <c r="B43" s="161">
        <v>44173.324733796297</v>
      </c>
      <c r="C43" s="161">
        <v>44173.336956018502</v>
      </c>
      <c r="D43" s="162" t="s">
        <v>526</v>
      </c>
      <c r="E43" s="162" t="s">
        <v>527</v>
      </c>
      <c r="F43" s="162">
        <v>35</v>
      </c>
      <c r="G43" s="162"/>
      <c r="H43" s="162" t="s">
        <v>528</v>
      </c>
      <c r="I43" s="162"/>
      <c r="J43" s="162"/>
      <c r="K43" s="162" t="s">
        <v>239</v>
      </c>
      <c r="L43" s="162"/>
      <c r="M43" s="162"/>
      <c r="N43" s="163">
        <v>44173</v>
      </c>
      <c r="O43" s="162"/>
      <c r="P43" s="162"/>
      <c r="Q43" s="162" t="s">
        <v>386</v>
      </c>
      <c r="R43" s="162">
        <v>0</v>
      </c>
      <c r="S43" s="162"/>
      <c r="T43" s="162" t="s">
        <v>333</v>
      </c>
      <c r="U43" s="162">
        <v>0</v>
      </c>
      <c r="V43" s="162"/>
      <c r="W43" s="162" t="s">
        <v>334</v>
      </c>
      <c r="X43" s="162">
        <v>0</v>
      </c>
      <c r="Y43" s="162"/>
      <c r="Z43" s="162" t="s">
        <v>427</v>
      </c>
      <c r="AA43" s="162">
        <v>5</v>
      </c>
      <c r="AB43" s="162"/>
      <c r="AC43" s="162" t="s">
        <v>336</v>
      </c>
      <c r="AD43" s="162">
        <v>0</v>
      </c>
      <c r="AE43" s="162"/>
      <c r="AF43" s="162" t="s">
        <v>401</v>
      </c>
      <c r="AG43" s="162">
        <v>0</v>
      </c>
      <c r="AH43" s="162"/>
      <c r="AI43" s="162" t="s">
        <v>412</v>
      </c>
      <c r="AJ43" s="162">
        <v>0</v>
      </c>
      <c r="AK43" s="162"/>
      <c r="AL43" s="162" t="s">
        <v>339</v>
      </c>
      <c r="AM43" s="162">
        <v>0</v>
      </c>
      <c r="AN43" s="162"/>
      <c r="AO43" s="162" t="s">
        <v>418</v>
      </c>
      <c r="AP43" s="162">
        <v>0</v>
      </c>
      <c r="AQ43" s="162"/>
      <c r="AR43" s="162" t="s">
        <v>392</v>
      </c>
      <c r="AS43" s="162">
        <v>5</v>
      </c>
      <c r="AT43" s="162"/>
      <c r="AU43" s="162" t="s">
        <v>342</v>
      </c>
      <c r="AV43" s="162">
        <v>5</v>
      </c>
      <c r="AW43" s="162"/>
      <c r="AX43" s="162" t="s">
        <v>413</v>
      </c>
      <c r="AY43" s="162">
        <v>0</v>
      </c>
      <c r="AZ43" s="162"/>
      <c r="BA43" s="162" t="s">
        <v>364</v>
      </c>
      <c r="BB43" s="162">
        <v>0</v>
      </c>
      <c r="BC43" s="162"/>
      <c r="BD43" s="162" t="s">
        <v>404</v>
      </c>
      <c r="BE43" s="162">
        <v>5</v>
      </c>
      <c r="BF43" s="162"/>
      <c r="BG43" s="162" t="s">
        <v>420</v>
      </c>
      <c r="BH43" s="162">
        <v>0</v>
      </c>
      <c r="BI43" s="162"/>
      <c r="BJ43" s="162" t="s">
        <v>395</v>
      </c>
      <c r="BK43" s="162">
        <v>0</v>
      </c>
      <c r="BL43" s="162"/>
      <c r="BM43" s="162" t="s">
        <v>348</v>
      </c>
      <c r="BN43" s="162">
        <v>5</v>
      </c>
      <c r="BO43" s="162"/>
      <c r="BP43" s="162" t="s">
        <v>380</v>
      </c>
      <c r="BQ43" s="162">
        <v>5</v>
      </c>
      <c r="BR43" s="162"/>
      <c r="BS43" s="162" t="s">
        <v>350</v>
      </c>
      <c r="BT43" s="162">
        <v>0</v>
      </c>
      <c r="BU43" s="162"/>
      <c r="BV43" s="162" t="s">
        <v>396</v>
      </c>
      <c r="BW43" s="162">
        <v>5</v>
      </c>
      <c r="BX43" s="164"/>
    </row>
    <row r="44" spans="1:76" x14ac:dyDescent="0.25">
      <c r="A44" s="165">
        <v>42</v>
      </c>
      <c r="B44" s="166">
        <v>44173.329722222203</v>
      </c>
      <c r="C44" s="166">
        <v>44173.337164351797</v>
      </c>
      <c r="D44" s="167" t="s">
        <v>529</v>
      </c>
      <c r="E44" s="167" t="s">
        <v>530</v>
      </c>
      <c r="F44" s="167">
        <v>20</v>
      </c>
      <c r="G44" s="167"/>
      <c r="H44" s="167" t="s">
        <v>531</v>
      </c>
      <c r="I44" s="167"/>
      <c r="J44" s="167"/>
      <c r="K44" s="167" t="s">
        <v>239</v>
      </c>
      <c r="L44" s="167"/>
      <c r="M44" s="167"/>
      <c r="N44" s="168">
        <v>44173</v>
      </c>
      <c r="O44" s="167"/>
      <c r="P44" s="167"/>
      <c r="Q44" s="167" t="s">
        <v>355</v>
      </c>
      <c r="R44" s="167">
        <v>0</v>
      </c>
      <c r="S44" s="167"/>
      <c r="T44" s="167" t="s">
        <v>387</v>
      </c>
      <c r="U44" s="167">
        <v>5</v>
      </c>
      <c r="V44" s="167"/>
      <c r="W44" s="167" t="s">
        <v>374</v>
      </c>
      <c r="X44" s="167">
        <v>0</v>
      </c>
      <c r="Y44" s="167"/>
      <c r="Z44" s="167" t="s">
        <v>335</v>
      </c>
      <c r="AA44" s="167">
        <v>0</v>
      </c>
      <c r="AB44" s="167"/>
      <c r="AC44" s="167" t="s">
        <v>359</v>
      </c>
      <c r="AD44" s="167">
        <v>0</v>
      </c>
      <c r="AE44" s="167"/>
      <c r="AF44" s="167" t="s">
        <v>401</v>
      </c>
      <c r="AG44" s="167">
        <v>0</v>
      </c>
      <c r="AH44" s="167"/>
      <c r="AI44" s="167" t="s">
        <v>338</v>
      </c>
      <c r="AJ44" s="167">
        <v>5</v>
      </c>
      <c r="AK44" s="167"/>
      <c r="AL44" s="167" t="s">
        <v>376</v>
      </c>
      <c r="AM44" s="167">
        <v>0</v>
      </c>
      <c r="AN44" s="167"/>
      <c r="AO44" s="167" t="s">
        <v>442</v>
      </c>
      <c r="AP44" s="167">
        <v>0</v>
      </c>
      <c r="AQ44" s="167"/>
      <c r="AR44" s="167" t="s">
        <v>341</v>
      </c>
      <c r="AS44" s="167">
        <v>0</v>
      </c>
      <c r="AT44" s="167"/>
      <c r="AU44" s="167" t="s">
        <v>362</v>
      </c>
      <c r="AV44" s="167">
        <v>0</v>
      </c>
      <c r="AW44" s="167"/>
      <c r="AX44" s="167" t="s">
        <v>432</v>
      </c>
      <c r="AY44" s="167">
        <v>0</v>
      </c>
      <c r="AZ44" s="167"/>
      <c r="BA44" s="167" t="s">
        <v>403</v>
      </c>
      <c r="BB44" s="167">
        <v>0</v>
      </c>
      <c r="BC44" s="167"/>
      <c r="BD44" s="167" t="s">
        <v>345</v>
      </c>
      <c r="BE44" s="167">
        <v>0</v>
      </c>
      <c r="BF44" s="167"/>
      <c r="BG44" s="167" t="s">
        <v>335</v>
      </c>
      <c r="BH44" s="167">
        <v>5</v>
      </c>
      <c r="BI44" s="167"/>
      <c r="BJ44" s="167" t="s">
        <v>366</v>
      </c>
      <c r="BK44" s="167">
        <v>0</v>
      </c>
      <c r="BL44" s="167"/>
      <c r="BM44" s="167" t="s">
        <v>348</v>
      </c>
      <c r="BN44" s="167">
        <v>5</v>
      </c>
      <c r="BO44" s="167"/>
      <c r="BP44" s="167" t="s">
        <v>349</v>
      </c>
      <c r="BQ44" s="167">
        <v>0</v>
      </c>
      <c r="BR44" s="167"/>
      <c r="BS44" s="167" t="s">
        <v>350</v>
      </c>
      <c r="BT44" s="167">
        <v>0</v>
      </c>
      <c r="BU44" s="167"/>
      <c r="BV44" s="167" t="s">
        <v>351</v>
      </c>
      <c r="BW44" s="167">
        <v>0</v>
      </c>
      <c r="BX44" s="169"/>
    </row>
    <row r="45" spans="1:76" x14ac:dyDescent="0.25">
      <c r="A45" s="160">
        <v>43</v>
      </c>
      <c r="B45" s="161">
        <v>44173.313020833302</v>
      </c>
      <c r="C45" s="161">
        <v>44173.337175925903</v>
      </c>
      <c r="D45" s="162" t="s">
        <v>254</v>
      </c>
      <c r="E45" s="162" t="s">
        <v>255</v>
      </c>
      <c r="F45" s="162">
        <v>85</v>
      </c>
      <c r="G45" s="162"/>
      <c r="H45" s="162" t="s">
        <v>256</v>
      </c>
      <c r="I45" s="162"/>
      <c r="J45" s="162"/>
      <c r="K45" s="162" t="s">
        <v>246</v>
      </c>
      <c r="L45" s="162"/>
      <c r="M45" s="162"/>
      <c r="N45" s="163">
        <v>44173</v>
      </c>
      <c r="O45" s="162"/>
      <c r="P45" s="162"/>
      <c r="Q45" s="162" t="s">
        <v>437</v>
      </c>
      <c r="R45" s="162">
        <v>5</v>
      </c>
      <c r="S45" s="162"/>
      <c r="T45" s="162" t="s">
        <v>387</v>
      </c>
      <c r="U45" s="162">
        <v>5</v>
      </c>
      <c r="V45" s="162"/>
      <c r="W45" s="162" t="s">
        <v>388</v>
      </c>
      <c r="X45" s="162">
        <v>5</v>
      </c>
      <c r="Y45" s="162"/>
      <c r="Z45" s="162" t="s">
        <v>427</v>
      </c>
      <c r="AA45" s="162">
        <v>5</v>
      </c>
      <c r="AB45" s="162"/>
      <c r="AC45" s="162" t="s">
        <v>335</v>
      </c>
      <c r="AD45" s="162">
        <v>5</v>
      </c>
      <c r="AE45" s="162"/>
      <c r="AF45" s="162" t="s">
        <v>360</v>
      </c>
      <c r="AG45" s="162">
        <v>5</v>
      </c>
      <c r="AH45" s="162"/>
      <c r="AI45" s="162" t="s">
        <v>412</v>
      </c>
      <c r="AJ45" s="162">
        <v>0</v>
      </c>
      <c r="AK45" s="162"/>
      <c r="AL45" s="162" t="s">
        <v>361</v>
      </c>
      <c r="AM45" s="162">
        <v>5</v>
      </c>
      <c r="AN45" s="162"/>
      <c r="AO45" s="162" t="s">
        <v>391</v>
      </c>
      <c r="AP45" s="162">
        <v>5</v>
      </c>
      <c r="AQ45" s="162"/>
      <c r="AR45" s="162" t="s">
        <v>392</v>
      </c>
      <c r="AS45" s="162">
        <v>5</v>
      </c>
      <c r="AT45" s="162"/>
      <c r="AU45" s="162" t="s">
        <v>456</v>
      </c>
      <c r="AV45" s="162">
        <v>0</v>
      </c>
      <c r="AW45" s="162"/>
      <c r="AX45" s="162" t="s">
        <v>432</v>
      </c>
      <c r="AY45" s="162">
        <v>0</v>
      </c>
      <c r="AZ45" s="162"/>
      <c r="BA45" s="162" t="s">
        <v>393</v>
      </c>
      <c r="BB45" s="162">
        <v>5</v>
      </c>
      <c r="BC45" s="162"/>
      <c r="BD45" s="162" t="s">
        <v>404</v>
      </c>
      <c r="BE45" s="162">
        <v>5</v>
      </c>
      <c r="BF45" s="162"/>
      <c r="BG45" s="162" t="s">
        <v>335</v>
      </c>
      <c r="BH45" s="162">
        <v>5</v>
      </c>
      <c r="BI45" s="162"/>
      <c r="BJ45" s="162" t="s">
        <v>379</v>
      </c>
      <c r="BK45" s="162">
        <v>5</v>
      </c>
      <c r="BL45" s="162"/>
      <c r="BM45" s="162" t="s">
        <v>348</v>
      </c>
      <c r="BN45" s="162">
        <v>5</v>
      </c>
      <c r="BO45" s="162"/>
      <c r="BP45" s="162" t="s">
        <v>380</v>
      </c>
      <c r="BQ45" s="162">
        <v>5</v>
      </c>
      <c r="BR45" s="162"/>
      <c r="BS45" s="195" t="s">
        <v>381</v>
      </c>
      <c r="BT45" s="162">
        <v>5</v>
      </c>
      <c r="BU45" s="162"/>
      <c r="BV45" s="162" t="s">
        <v>396</v>
      </c>
      <c r="BW45" s="162">
        <v>5</v>
      </c>
      <c r="BX45" s="164"/>
    </row>
    <row r="46" spans="1:76" x14ac:dyDescent="0.25">
      <c r="A46" s="165">
        <v>44</v>
      </c>
      <c r="B46" s="166">
        <v>44173.3129976852</v>
      </c>
      <c r="C46" s="166">
        <v>44173.337349537003</v>
      </c>
      <c r="D46" s="167" t="s">
        <v>532</v>
      </c>
      <c r="E46" s="167" t="s">
        <v>533</v>
      </c>
      <c r="F46" s="167">
        <v>80</v>
      </c>
      <c r="G46" s="167"/>
      <c r="H46" s="167" t="s">
        <v>534</v>
      </c>
      <c r="I46" s="167"/>
      <c r="J46" s="167"/>
      <c r="K46" s="167" t="s">
        <v>230</v>
      </c>
      <c r="L46" s="167"/>
      <c r="M46" s="167"/>
      <c r="N46" s="168">
        <v>44173</v>
      </c>
      <c r="O46" s="167"/>
      <c r="P46" s="167"/>
      <c r="Q46" s="167" t="s">
        <v>355</v>
      </c>
      <c r="R46" s="167">
        <v>0</v>
      </c>
      <c r="S46" s="167"/>
      <c r="T46" s="167" t="s">
        <v>387</v>
      </c>
      <c r="U46" s="167">
        <v>5</v>
      </c>
      <c r="V46" s="167"/>
      <c r="W46" s="167" t="s">
        <v>411</v>
      </c>
      <c r="X46" s="167">
        <v>0</v>
      </c>
      <c r="Y46" s="167"/>
      <c r="Z46" s="167" t="s">
        <v>427</v>
      </c>
      <c r="AA46" s="167">
        <v>5</v>
      </c>
      <c r="AB46" s="167"/>
      <c r="AC46" s="167" t="s">
        <v>335</v>
      </c>
      <c r="AD46" s="167">
        <v>5</v>
      </c>
      <c r="AE46" s="167"/>
      <c r="AF46" s="167" t="s">
        <v>401</v>
      </c>
      <c r="AG46" s="167">
        <v>0</v>
      </c>
      <c r="AH46" s="167"/>
      <c r="AI46" s="167" t="s">
        <v>338</v>
      </c>
      <c r="AJ46" s="167">
        <v>5</v>
      </c>
      <c r="AK46" s="167"/>
      <c r="AL46" s="167" t="s">
        <v>361</v>
      </c>
      <c r="AM46" s="167">
        <v>5</v>
      </c>
      <c r="AN46" s="167"/>
      <c r="AO46" s="167" t="s">
        <v>391</v>
      </c>
      <c r="AP46" s="167">
        <v>5</v>
      </c>
      <c r="AQ46" s="167"/>
      <c r="AR46" s="167" t="s">
        <v>392</v>
      </c>
      <c r="AS46" s="167">
        <v>5</v>
      </c>
      <c r="AT46" s="167"/>
      <c r="AU46" s="167" t="s">
        <v>342</v>
      </c>
      <c r="AV46" s="167">
        <v>5</v>
      </c>
      <c r="AW46" s="167"/>
      <c r="AX46" s="167" t="s">
        <v>343</v>
      </c>
      <c r="AY46" s="167">
        <v>5</v>
      </c>
      <c r="AZ46" s="167"/>
      <c r="BA46" s="167" t="s">
        <v>393</v>
      </c>
      <c r="BB46" s="167">
        <v>5</v>
      </c>
      <c r="BC46" s="167"/>
      <c r="BD46" s="167" t="s">
        <v>378</v>
      </c>
      <c r="BE46" s="167">
        <v>0</v>
      </c>
      <c r="BF46" s="167"/>
      <c r="BG46" s="167" t="s">
        <v>335</v>
      </c>
      <c r="BH46" s="167">
        <v>5</v>
      </c>
      <c r="BI46" s="167"/>
      <c r="BJ46" s="167" t="s">
        <v>379</v>
      </c>
      <c r="BK46" s="167">
        <v>5</v>
      </c>
      <c r="BL46" s="167"/>
      <c r="BM46" s="167" t="s">
        <v>348</v>
      </c>
      <c r="BN46" s="167">
        <v>5</v>
      </c>
      <c r="BO46" s="167"/>
      <c r="BP46" s="167" t="s">
        <v>380</v>
      </c>
      <c r="BQ46" s="167">
        <v>5</v>
      </c>
      <c r="BR46" s="167"/>
      <c r="BS46" s="194" t="s">
        <v>381</v>
      </c>
      <c r="BT46" s="167">
        <v>5</v>
      </c>
      <c r="BU46" s="167"/>
      <c r="BV46" s="167" t="s">
        <v>396</v>
      </c>
      <c r="BW46" s="167">
        <v>5</v>
      </c>
      <c r="BX46" s="169"/>
    </row>
    <row r="47" spans="1:76" x14ac:dyDescent="0.25">
      <c r="A47" s="160">
        <v>45</v>
      </c>
      <c r="B47" s="161">
        <v>44173.320462962998</v>
      </c>
      <c r="C47" s="161">
        <v>44173.337615740696</v>
      </c>
      <c r="D47" s="162" t="s">
        <v>147</v>
      </c>
      <c r="E47" s="162" t="s">
        <v>148</v>
      </c>
      <c r="F47" s="162">
        <v>60</v>
      </c>
      <c r="G47" s="162"/>
      <c r="H47" s="162" t="s">
        <v>535</v>
      </c>
      <c r="I47" s="162"/>
      <c r="J47" s="162"/>
      <c r="K47" s="162" t="s">
        <v>143</v>
      </c>
      <c r="L47" s="162"/>
      <c r="M47" s="162"/>
      <c r="N47" s="163">
        <v>44173</v>
      </c>
      <c r="O47" s="162"/>
      <c r="P47" s="162"/>
      <c r="Q47" s="162" t="s">
        <v>437</v>
      </c>
      <c r="R47" s="162">
        <v>5</v>
      </c>
      <c r="S47" s="162"/>
      <c r="T47" s="162" t="s">
        <v>387</v>
      </c>
      <c r="U47" s="162">
        <v>5</v>
      </c>
      <c r="V47" s="162"/>
      <c r="W47" s="162" t="s">
        <v>411</v>
      </c>
      <c r="X47" s="162">
        <v>0</v>
      </c>
      <c r="Y47" s="162"/>
      <c r="Z47" s="162" t="s">
        <v>400</v>
      </c>
      <c r="AA47" s="162">
        <v>0</v>
      </c>
      <c r="AB47" s="162"/>
      <c r="AC47" s="162" t="s">
        <v>335</v>
      </c>
      <c r="AD47" s="162">
        <v>5</v>
      </c>
      <c r="AE47" s="162"/>
      <c r="AF47" s="162" t="s">
        <v>375</v>
      </c>
      <c r="AG47" s="162">
        <v>0</v>
      </c>
      <c r="AH47" s="162"/>
      <c r="AI47" s="162" t="s">
        <v>412</v>
      </c>
      <c r="AJ47" s="162">
        <v>0</v>
      </c>
      <c r="AK47" s="162"/>
      <c r="AL47" s="162" t="s">
        <v>390</v>
      </c>
      <c r="AM47" s="162">
        <v>0</v>
      </c>
      <c r="AN47" s="162"/>
      <c r="AO47" s="162" t="s">
        <v>340</v>
      </c>
      <c r="AP47" s="162">
        <v>0</v>
      </c>
      <c r="AQ47" s="162"/>
      <c r="AR47" s="162" t="s">
        <v>392</v>
      </c>
      <c r="AS47" s="162">
        <v>5</v>
      </c>
      <c r="AT47" s="162"/>
      <c r="AU47" s="162" t="s">
        <v>342</v>
      </c>
      <c r="AV47" s="162">
        <v>5</v>
      </c>
      <c r="AW47" s="162"/>
      <c r="AX47" s="162" t="s">
        <v>343</v>
      </c>
      <c r="AY47" s="162">
        <v>5</v>
      </c>
      <c r="AZ47" s="162"/>
      <c r="BA47" s="162" t="s">
        <v>393</v>
      </c>
      <c r="BB47" s="162">
        <v>5</v>
      </c>
      <c r="BC47" s="162"/>
      <c r="BD47" s="162" t="s">
        <v>378</v>
      </c>
      <c r="BE47" s="162">
        <v>0</v>
      </c>
      <c r="BF47" s="162"/>
      <c r="BG47" s="162" t="s">
        <v>365</v>
      </c>
      <c r="BH47" s="162">
        <v>0</v>
      </c>
      <c r="BI47" s="162"/>
      <c r="BJ47" s="162" t="s">
        <v>379</v>
      </c>
      <c r="BK47" s="162">
        <v>5</v>
      </c>
      <c r="BL47" s="162"/>
      <c r="BM47" s="162" t="s">
        <v>348</v>
      </c>
      <c r="BN47" s="162">
        <v>5</v>
      </c>
      <c r="BO47" s="162"/>
      <c r="BP47" s="162" t="s">
        <v>380</v>
      </c>
      <c r="BQ47" s="162">
        <v>5</v>
      </c>
      <c r="BR47" s="162"/>
      <c r="BS47" s="195" t="s">
        <v>381</v>
      </c>
      <c r="BT47" s="162">
        <v>5</v>
      </c>
      <c r="BU47" s="162"/>
      <c r="BV47" s="162" t="s">
        <v>396</v>
      </c>
      <c r="BW47" s="162">
        <v>5</v>
      </c>
      <c r="BX47" s="164"/>
    </row>
    <row r="48" spans="1:76" x14ac:dyDescent="0.25">
      <c r="A48" s="165">
        <v>46</v>
      </c>
      <c r="B48" s="166">
        <v>44173.314814814803</v>
      </c>
      <c r="C48" s="166">
        <v>44173.338101851798</v>
      </c>
      <c r="D48" s="167" t="s">
        <v>536</v>
      </c>
      <c r="E48" s="167" t="s">
        <v>537</v>
      </c>
      <c r="F48" s="167">
        <v>30</v>
      </c>
      <c r="G48" s="167"/>
      <c r="H48" s="167" t="s">
        <v>538</v>
      </c>
      <c r="I48" s="167"/>
      <c r="J48" s="167"/>
      <c r="K48" s="167" t="s">
        <v>143</v>
      </c>
      <c r="L48" s="167"/>
      <c r="M48" s="167"/>
      <c r="N48" s="168">
        <v>44173</v>
      </c>
      <c r="O48" s="167"/>
      <c r="P48" s="167"/>
      <c r="Q48" s="167" t="s">
        <v>332</v>
      </c>
      <c r="R48" s="167">
        <v>0</v>
      </c>
      <c r="S48" s="167"/>
      <c r="T48" s="167" t="s">
        <v>387</v>
      </c>
      <c r="U48" s="167">
        <v>5</v>
      </c>
      <c r="V48" s="167"/>
      <c r="W48" s="167" t="s">
        <v>374</v>
      </c>
      <c r="X48" s="167">
        <v>0</v>
      </c>
      <c r="Y48" s="167"/>
      <c r="Z48" s="167" t="s">
        <v>359</v>
      </c>
      <c r="AA48" s="167">
        <v>0</v>
      </c>
      <c r="AB48" s="167"/>
      <c r="AC48" s="167" t="s">
        <v>359</v>
      </c>
      <c r="AD48" s="167">
        <v>0</v>
      </c>
      <c r="AE48" s="167"/>
      <c r="AF48" s="167" t="s">
        <v>401</v>
      </c>
      <c r="AG48" s="167">
        <v>0</v>
      </c>
      <c r="AH48" s="167"/>
      <c r="AI48" s="167" t="s">
        <v>338</v>
      </c>
      <c r="AJ48" s="167">
        <v>5</v>
      </c>
      <c r="AK48" s="167"/>
      <c r="AL48" s="167" t="s">
        <v>390</v>
      </c>
      <c r="AM48" s="167">
        <v>0</v>
      </c>
      <c r="AN48" s="167"/>
      <c r="AO48" s="167" t="s">
        <v>418</v>
      </c>
      <c r="AP48" s="167">
        <v>0</v>
      </c>
      <c r="AQ48" s="167"/>
      <c r="AR48" s="167" t="s">
        <v>392</v>
      </c>
      <c r="AS48" s="167">
        <v>5</v>
      </c>
      <c r="AT48" s="167"/>
      <c r="AU48" s="167" t="s">
        <v>342</v>
      </c>
      <c r="AV48" s="167">
        <v>5</v>
      </c>
      <c r="AW48" s="167"/>
      <c r="AX48" s="167" t="s">
        <v>363</v>
      </c>
      <c r="AY48" s="167">
        <v>0</v>
      </c>
      <c r="AZ48" s="167"/>
      <c r="BA48" s="167" t="s">
        <v>364</v>
      </c>
      <c r="BB48" s="167">
        <v>0</v>
      </c>
      <c r="BC48" s="167"/>
      <c r="BD48" s="167" t="s">
        <v>404</v>
      </c>
      <c r="BE48" s="167">
        <v>5</v>
      </c>
      <c r="BF48" s="167"/>
      <c r="BG48" s="167" t="s">
        <v>405</v>
      </c>
      <c r="BH48" s="167">
        <v>0</v>
      </c>
      <c r="BI48" s="167"/>
      <c r="BJ48" s="167" t="s">
        <v>395</v>
      </c>
      <c r="BK48" s="167">
        <v>0</v>
      </c>
      <c r="BL48" s="167"/>
      <c r="BM48" s="167" t="s">
        <v>348</v>
      </c>
      <c r="BN48" s="167">
        <v>5</v>
      </c>
      <c r="BO48" s="167"/>
      <c r="BP48" s="167" t="s">
        <v>368</v>
      </c>
      <c r="BQ48" s="167">
        <v>0</v>
      </c>
      <c r="BR48" s="167"/>
      <c r="BS48" s="167" t="s">
        <v>350</v>
      </c>
      <c r="BT48" s="167">
        <v>0</v>
      </c>
      <c r="BU48" s="167"/>
      <c r="BV48" s="167" t="s">
        <v>407</v>
      </c>
      <c r="BW48" s="167">
        <v>0</v>
      </c>
      <c r="BX48" s="169"/>
    </row>
    <row r="49" spans="1:76" x14ac:dyDescent="0.25">
      <c r="A49" s="160">
        <v>47</v>
      </c>
      <c r="B49" s="161">
        <v>44173.312696759298</v>
      </c>
      <c r="C49" s="161">
        <v>44173.338854166701</v>
      </c>
      <c r="D49" s="162" t="s">
        <v>188</v>
      </c>
      <c r="E49" s="162" t="s">
        <v>189</v>
      </c>
      <c r="F49" s="162">
        <v>85</v>
      </c>
      <c r="G49" s="162"/>
      <c r="H49" s="162" t="s">
        <v>190</v>
      </c>
      <c r="I49" s="162"/>
      <c r="J49" s="162"/>
      <c r="K49" s="162" t="s">
        <v>457</v>
      </c>
      <c r="L49" s="162"/>
      <c r="M49" s="162"/>
      <c r="N49" s="163">
        <v>44173</v>
      </c>
      <c r="O49" s="162"/>
      <c r="P49" s="162"/>
      <c r="Q49" s="162" t="s">
        <v>437</v>
      </c>
      <c r="R49" s="162">
        <v>5</v>
      </c>
      <c r="S49" s="162"/>
      <c r="T49" s="162" t="s">
        <v>387</v>
      </c>
      <c r="U49" s="162">
        <v>5</v>
      </c>
      <c r="V49" s="162"/>
      <c r="W49" s="162" t="s">
        <v>334</v>
      </c>
      <c r="X49" s="162">
        <v>0</v>
      </c>
      <c r="Y49" s="162"/>
      <c r="Z49" s="162" t="s">
        <v>427</v>
      </c>
      <c r="AA49" s="162">
        <v>5</v>
      </c>
      <c r="AB49" s="162"/>
      <c r="AC49" s="162" t="s">
        <v>335</v>
      </c>
      <c r="AD49" s="162">
        <v>5</v>
      </c>
      <c r="AE49" s="162"/>
      <c r="AF49" s="162" t="s">
        <v>360</v>
      </c>
      <c r="AG49" s="162">
        <v>5</v>
      </c>
      <c r="AH49" s="162"/>
      <c r="AI49" s="162" t="s">
        <v>389</v>
      </c>
      <c r="AJ49" s="162">
        <v>0</v>
      </c>
      <c r="AK49" s="162"/>
      <c r="AL49" s="162" t="s">
        <v>361</v>
      </c>
      <c r="AM49" s="162">
        <v>5</v>
      </c>
      <c r="AN49" s="162"/>
      <c r="AO49" s="162" t="s">
        <v>391</v>
      </c>
      <c r="AP49" s="162">
        <v>5</v>
      </c>
      <c r="AQ49" s="162"/>
      <c r="AR49" s="162" t="s">
        <v>392</v>
      </c>
      <c r="AS49" s="162">
        <v>5</v>
      </c>
      <c r="AT49" s="162"/>
      <c r="AU49" s="162" t="s">
        <v>342</v>
      </c>
      <c r="AV49" s="162">
        <v>5</v>
      </c>
      <c r="AW49" s="162"/>
      <c r="AX49" s="162" t="s">
        <v>343</v>
      </c>
      <c r="AY49" s="162">
        <v>5</v>
      </c>
      <c r="AZ49" s="162"/>
      <c r="BA49" s="162" t="s">
        <v>393</v>
      </c>
      <c r="BB49" s="162">
        <v>5</v>
      </c>
      <c r="BC49" s="162"/>
      <c r="BD49" s="162" t="s">
        <v>404</v>
      </c>
      <c r="BE49" s="162">
        <v>5</v>
      </c>
      <c r="BF49" s="162"/>
      <c r="BG49" s="162" t="s">
        <v>335</v>
      </c>
      <c r="BH49" s="162">
        <v>5</v>
      </c>
      <c r="BI49" s="162"/>
      <c r="BJ49" s="162" t="s">
        <v>379</v>
      </c>
      <c r="BK49" s="162">
        <v>5</v>
      </c>
      <c r="BL49" s="162"/>
      <c r="BM49" s="162" t="s">
        <v>421</v>
      </c>
      <c r="BN49" s="162">
        <v>0</v>
      </c>
      <c r="BO49" s="162"/>
      <c r="BP49" s="162" t="s">
        <v>380</v>
      </c>
      <c r="BQ49" s="162">
        <v>5</v>
      </c>
      <c r="BR49" s="162"/>
      <c r="BS49" s="195" t="s">
        <v>381</v>
      </c>
      <c r="BT49" s="162">
        <v>5</v>
      </c>
      <c r="BU49" s="162"/>
      <c r="BV49" s="162" t="s">
        <v>396</v>
      </c>
      <c r="BW49" s="162">
        <v>5</v>
      </c>
      <c r="BX49" s="164"/>
    </row>
    <row r="50" spans="1:76" x14ac:dyDescent="0.25">
      <c r="A50" s="165">
        <v>48</v>
      </c>
      <c r="B50" s="166">
        <v>44173.312939814801</v>
      </c>
      <c r="C50" s="166">
        <v>44173.338923611103</v>
      </c>
      <c r="D50" s="167" t="s">
        <v>293</v>
      </c>
      <c r="E50" s="167" t="s">
        <v>294</v>
      </c>
      <c r="F50" s="167">
        <v>95</v>
      </c>
      <c r="G50" s="167"/>
      <c r="H50" s="167" t="s">
        <v>539</v>
      </c>
      <c r="I50" s="167"/>
      <c r="J50" s="167"/>
      <c r="K50" s="167" t="s">
        <v>283</v>
      </c>
      <c r="L50" s="167"/>
      <c r="M50" s="167"/>
      <c r="N50" s="168">
        <v>44174</v>
      </c>
      <c r="O50" s="167"/>
      <c r="P50" s="167"/>
      <c r="Q50" s="167" t="s">
        <v>437</v>
      </c>
      <c r="R50" s="167">
        <v>5</v>
      </c>
      <c r="S50" s="167"/>
      <c r="T50" s="167" t="s">
        <v>387</v>
      </c>
      <c r="U50" s="167">
        <v>5</v>
      </c>
      <c r="V50" s="167"/>
      <c r="W50" s="167" t="s">
        <v>411</v>
      </c>
      <c r="X50" s="167">
        <v>0</v>
      </c>
      <c r="Y50" s="167"/>
      <c r="Z50" s="167" t="s">
        <v>427</v>
      </c>
      <c r="AA50" s="167">
        <v>5</v>
      </c>
      <c r="AB50" s="167"/>
      <c r="AC50" s="167" t="s">
        <v>335</v>
      </c>
      <c r="AD50" s="167">
        <v>5</v>
      </c>
      <c r="AE50" s="167"/>
      <c r="AF50" s="167" t="s">
        <v>360</v>
      </c>
      <c r="AG50" s="167">
        <v>5</v>
      </c>
      <c r="AH50" s="167"/>
      <c r="AI50" s="167" t="s">
        <v>338</v>
      </c>
      <c r="AJ50" s="167">
        <v>5</v>
      </c>
      <c r="AK50" s="167"/>
      <c r="AL50" s="167" t="s">
        <v>361</v>
      </c>
      <c r="AM50" s="167">
        <v>5</v>
      </c>
      <c r="AN50" s="167"/>
      <c r="AO50" s="167" t="s">
        <v>391</v>
      </c>
      <c r="AP50" s="167">
        <v>5</v>
      </c>
      <c r="AQ50" s="167"/>
      <c r="AR50" s="167" t="s">
        <v>392</v>
      </c>
      <c r="AS50" s="167">
        <v>5</v>
      </c>
      <c r="AT50" s="167"/>
      <c r="AU50" s="167" t="s">
        <v>342</v>
      </c>
      <c r="AV50" s="167">
        <v>5</v>
      </c>
      <c r="AW50" s="167"/>
      <c r="AX50" s="167" t="s">
        <v>343</v>
      </c>
      <c r="AY50" s="167">
        <v>5</v>
      </c>
      <c r="AZ50" s="167"/>
      <c r="BA50" s="167" t="s">
        <v>393</v>
      </c>
      <c r="BB50" s="167">
        <v>5</v>
      </c>
      <c r="BC50" s="167"/>
      <c r="BD50" s="167" t="s">
        <v>404</v>
      </c>
      <c r="BE50" s="167">
        <v>5</v>
      </c>
      <c r="BF50" s="167"/>
      <c r="BG50" s="167" t="s">
        <v>335</v>
      </c>
      <c r="BH50" s="167">
        <v>5</v>
      </c>
      <c r="BI50" s="167"/>
      <c r="BJ50" s="167" t="s">
        <v>379</v>
      </c>
      <c r="BK50" s="167">
        <v>5</v>
      </c>
      <c r="BL50" s="167"/>
      <c r="BM50" s="167" t="s">
        <v>348</v>
      </c>
      <c r="BN50" s="167">
        <v>5</v>
      </c>
      <c r="BO50" s="167"/>
      <c r="BP50" s="167" t="s">
        <v>380</v>
      </c>
      <c r="BQ50" s="167">
        <v>5</v>
      </c>
      <c r="BR50" s="167"/>
      <c r="BS50" s="194" t="s">
        <v>381</v>
      </c>
      <c r="BT50" s="167">
        <v>5</v>
      </c>
      <c r="BU50" s="167"/>
      <c r="BV50" s="167" t="s">
        <v>396</v>
      </c>
      <c r="BW50" s="167">
        <v>5</v>
      </c>
      <c r="BX50" s="169"/>
    </row>
    <row r="51" spans="1:76" x14ac:dyDescent="0.25">
      <c r="A51" s="160">
        <v>49</v>
      </c>
      <c r="B51" s="161">
        <v>44173.320555555598</v>
      </c>
      <c r="C51" s="161">
        <v>44173.339004629597</v>
      </c>
      <c r="D51" s="162" t="s">
        <v>540</v>
      </c>
      <c r="E51" s="162" t="s">
        <v>541</v>
      </c>
      <c r="F51" s="162">
        <v>30</v>
      </c>
      <c r="G51" s="162"/>
      <c r="H51" s="162" t="s">
        <v>542</v>
      </c>
      <c r="I51" s="162"/>
      <c r="J51" s="162"/>
      <c r="K51" s="162" t="s">
        <v>246</v>
      </c>
      <c r="L51" s="162"/>
      <c r="M51" s="162"/>
      <c r="N51" s="163">
        <v>44173</v>
      </c>
      <c r="O51" s="162"/>
      <c r="P51" s="162"/>
      <c r="Q51" s="162" t="s">
        <v>386</v>
      </c>
      <c r="R51" s="162">
        <v>0</v>
      </c>
      <c r="S51" s="162"/>
      <c r="T51" s="162" t="s">
        <v>387</v>
      </c>
      <c r="U51" s="162">
        <v>5</v>
      </c>
      <c r="V51" s="162"/>
      <c r="W51" s="162" t="s">
        <v>334</v>
      </c>
      <c r="X51" s="162">
        <v>0</v>
      </c>
      <c r="Y51" s="162"/>
      <c r="Z51" s="162" t="s">
        <v>359</v>
      </c>
      <c r="AA51" s="162">
        <v>0</v>
      </c>
      <c r="AB51" s="162"/>
      <c r="AC51" s="162" t="s">
        <v>417</v>
      </c>
      <c r="AD51" s="162">
        <v>0</v>
      </c>
      <c r="AE51" s="162"/>
      <c r="AF51" s="162" t="s">
        <v>401</v>
      </c>
      <c r="AG51" s="162">
        <v>0</v>
      </c>
      <c r="AH51" s="162"/>
      <c r="AI51" s="162" t="s">
        <v>412</v>
      </c>
      <c r="AJ51" s="162">
        <v>0</v>
      </c>
      <c r="AK51" s="162"/>
      <c r="AL51" s="162" t="s">
        <v>339</v>
      </c>
      <c r="AM51" s="162">
        <v>0</v>
      </c>
      <c r="AN51" s="162"/>
      <c r="AO51" s="162" t="s">
        <v>428</v>
      </c>
      <c r="AP51" s="162">
        <v>0</v>
      </c>
      <c r="AQ51" s="162"/>
      <c r="AR51" s="162" t="s">
        <v>392</v>
      </c>
      <c r="AS51" s="162">
        <v>5</v>
      </c>
      <c r="AT51" s="162"/>
      <c r="AU51" s="162" t="s">
        <v>419</v>
      </c>
      <c r="AV51" s="162">
        <v>0</v>
      </c>
      <c r="AW51" s="162"/>
      <c r="AX51" s="162" t="s">
        <v>413</v>
      </c>
      <c r="AY51" s="162">
        <v>0</v>
      </c>
      <c r="AZ51" s="162"/>
      <c r="BA51" s="162" t="s">
        <v>393</v>
      </c>
      <c r="BB51" s="162">
        <v>5</v>
      </c>
      <c r="BC51" s="162"/>
      <c r="BD51" s="162" t="s">
        <v>404</v>
      </c>
      <c r="BE51" s="162">
        <v>5</v>
      </c>
      <c r="BF51" s="162"/>
      <c r="BG51" s="162" t="s">
        <v>365</v>
      </c>
      <c r="BH51" s="162">
        <v>0</v>
      </c>
      <c r="BI51" s="162"/>
      <c r="BJ51" s="162" t="s">
        <v>379</v>
      </c>
      <c r="BK51" s="162">
        <v>5</v>
      </c>
      <c r="BL51" s="162"/>
      <c r="BM51" s="162" t="s">
        <v>348</v>
      </c>
      <c r="BN51" s="162">
        <v>5</v>
      </c>
      <c r="BO51" s="162"/>
      <c r="BP51" s="162" t="s">
        <v>368</v>
      </c>
      <c r="BQ51" s="162">
        <v>0</v>
      </c>
      <c r="BR51" s="162"/>
      <c r="BS51" s="162" t="s">
        <v>422</v>
      </c>
      <c r="BT51" s="162">
        <v>0</v>
      </c>
      <c r="BU51" s="162"/>
      <c r="BV51" s="162" t="s">
        <v>351</v>
      </c>
      <c r="BW51" s="162">
        <v>0</v>
      </c>
      <c r="BX51" s="164"/>
    </row>
    <row r="52" spans="1:76" x14ac:dyDescent="0.25">
      <c r="A52" s="165">
        <v>50</v>
      </c>
      <c r="B52" s="166">
        <v>44173.321689814802</v>
      </c>
      <c r="C52" s="166">
        <v>44173.339236111096</v>
      </c>
      <c r="D52" s="167" t="s">
        <v>290</v>
      </c>
      <c r="E52" s="167" t="s">
        <v>291</v>
      </c>
      <c r="F52" s="167">
        <v>65</v>
      </c>
      <c r="G52" s="167"/>
      <c r="H52" s="167" t="s">
        <v>292</v>
      </c>
      <c r="I52" s="167"/>
      <c r="J52" s="167"/>
      <c r="K52" s="167" t="s">
        <v>283</v>
      </c>
      <c r="L52" s="167"/>
      <c r="M52" s="167"/>
      <c r="N52" s="168">
        <v>44173</v>
      </c>
      <c r="O52" s="167"/>
      <c r="P52" s="167"/>
      <c r="Q52" s="167" t="s">
        <v>437</v>
      </c>
      <c r="R52" s="167">
        <v>5</v>
      </c>
      <c r="S52" s="167"/>
      <c r="T52" s="167" t="s">
        <v>387</v>
      </c>
      <c r="U52" s="167">
        <v>5</v>
      </c>
      <c r="V52" s="167"/>
      <c r="W52" s="167" t="s">
        <v>334</v>
      </c>
      <c r="X52" s="167">
        <v>0</v>
      </c>
      <c r="Y52" s="167"/>
      <c r="Z52" s="167" t="s">
        <v>427</v>
      </c>
      <c r="AA52" s="167">
        <v>5</v>
      </c>
      <c r="AB52" s="167"/>
      <c r="AC52" s="167" t="s">
        <v>335</v>
      </c>
      <c r="AD52" s="167">
        <v>5</v>
      </c>
      <c r="AE52" s="167"/>
      <c r="AF52" s="167" t="s">
        <v>337</v>
      </c>
      <c r="AG52" s="167">
        <v>0</v>
      </c>
      <c r="AH52" s="167"/>
      <c r="AI52" s="167" t="s">
        <v>452</v>
      </c>
      <c r="AJ52" s="167">
        <v>0</v>
      </c>
      <c r="AK52" s="167"/>
      <c r="AL52" s="167" t="s">
        <v>361</v>
      </c>
      <c r="AM52" s="167">
        <v>5</v>
      </c>
      <c r="AN52" s="167"/>
      <c r="AO52" s="167" t="s">
        <v>428</v>
      </c>
      <c r="AP52" s="167">
        <v>0</v>
      </c>
      <c r="AQ52" s="167"/>
      <c r="AR52" s="167" t="s">
        <v>392</v>
      </c>
      <c r="AS52" s="167">
        <v>5</v>
      </c>
      <c r="AT52" s="167"/>
      <c r="AU52" s="167" t="s">
        <v>342</v>
      </c>
      <c r="AV52" s="167">
        <v>5</v>
      </c>
      <c r="AW52" s="167"/>
      <c r="AX52" s="167" t="s">
        <v>402</v>
      </c>
      <c r="AY52" s="167">
        <v>0</v>
      </c>
      <c r="AZ52" s="167"/>
      <c r="BA52" s="167" t="s">
        <v>393</v>
      </c>
      <c r="BB52" s="167">
        <v>5</v>
      </c>
      <c r="BC52" s="167"/>
      <c r="BD52" s="167" t="s">
        <v>345</v>
      </c>
      <c r="BE52" s="167">
        <v>0</v>
      </c>
      <c r="BF52" s="167"/>
      <c r="BG52" s="167" t="s">
        <v>335</v>
      </c>
      <c r="BH52" s="167">
        <v>5</v>
      </c>
      <c r="BI52" s="167"/>
      <c r="BJ52" s="167" t="s">
        <v>379</v>
      </c>
      <c r="BK52" s="167">
        <v>5</v>
      </c>
      <c r="BL52" s="167"/>
      <c r="BM52" s="167" t="s">
        <v>348</v>
      </c>
      <c r="BN52" s="167">
        <v>5</v>
      </c>
      <c r="BO52" s="167"/>
      <c r="BP52" s="167" t="s">
        <v>463</v>
      </c>
      <c r="BQ52" s="167">
        <v>0</v>
      </c>
      <c r="BR52" s="167"/>
      <c r="BS52" s="194" t="s">
        <v>381</v>
      </c>
      <c r="BT52" s="167">
        <v>5</v>
      </c>
      <c r="BU52" s="167"/>
      <c r="BV52" s="167" t="s">
        <v>396</v>
      </c>
      <c r="BW52" s="167">
        <v>5</v>
      </c>
      <c r="BX52" s="169"/>
    </row>
    <row r="53" spans="1:76" x14ac:dyDescent="0.25">
      <c r="A53" s="160">
        <v>51</v>
      </c>
      <c r="B53" s="161">
        <v>44173.320706018501</v>
      </c>
      <c r="C53" s="161">
        <v>44173.339722222197</v>
      </c>
      <c r="D53" s="162" t="s">
        <v>543</v>
      </c>
      <c r="E53" s="162" t="s">
        <v>544</v>
      </c>
      <c r="F53" s="162">
        <v>35</v>
      </c>
      <c r="G53" s="162"/>
      <c r="H53" s="162" t="s">
        <v>545</v>
      </c>
      <c r="I53" s="162"/>
      <c r="J53" s="162"/>
      <c r="K53" s="162" t="s">
        <v>246</v>
      </c>
      <c r="L53" s="162"/>
      <c r="M53" s="162"/>
      <c r="N53" s="163">
        <v>44173</v>
      </c>
      <c r="O53" s="162"/>
      <c r="P53" s="162"/>
      <c r="Q53" s="162" t="s">
        <v>386</v>
      </c>
      <c r="R53" s="162">
        <v>0</v>
      </c>
      <c r="S53" s="162"/>
      <c r="T53" s="162" t="s">
        <v>387</v>
      </c>
      <c r="U53" s="162">
        <v>5</v>
      </c>
      <c r="V53" s="162"/>
      <c r="W53" s="162" t="s">
        <v>411</v>
      </c>
      <c r="X53" s="162">
        <v>0</v>
      </c>
      <c r="Y53" s="162"/>
      <c r="Z53" s="162" t="s">
        <v>359</v>
      </c>
      <c r="AA53" s="162">
        <v>0</v>
      </c>
      <c r="AB53" s="162"/>
      <c r="AC53" s="162" t="s">
        <v>359</v>
      </c>
      <c r="AD53" s="162">
        <v>0</v>
      </c>
      <c r="AE53" s="162"/>
      <c r="AF53" s="162" t="s">
        <v>360</v>
      </c>
      <c r="AG53" s="162">
        <v>5</v>
      </c>
      <c r="AH53" s="162"/>
      <c r="AI53" s="162" t="s">
        <v>412</v>
      </c>
      <c r="AJ53" s="162">
        <v>0</v>
      </c>
      <c r="AK53" s="162"/>
      <c r="AL53" s="162" t="s">
        <v>361</v>
      </c>
      <c r="AM53" s="162">
        <v>5</v>
      </c>
      <c r="AN53" s="162"/>
      <c r="AO53" s="162" t="s">
        <v>340</v>
      </c>
      <c r="AP53" s="162">
        <v>0</v>
      </c>
      <c r="AQ53" s="162"/>
      <c r="AR53" s="162" t="s">
        <v>144</v>
      </c>
      <c r="AS53" s="162">
        <v>0</v>
      </c>
      <c r="AT53" s="162"/>
      <c r="AU53" s="162" t="s">
        <v>443</v>
      </c>
      <c r="AV53" s="162">
        <v>0</v>
      </c>
      <c r="AW53" s="162"/>
      <c r="AX53" s="162" t="s">
        <v>413</v>
      </c>
      <c r="AY53" s="162">
        <v>0</v>
      </c>
      <c r="AZ53" s="162"/>
      <c r="BA53" s="162" t="s">
        <v>403</v>
      </c>
      <c r="BB53" s="162">
        <v>0</v>
      </c>
      <c r="BC53" s="162"/>
      <c r="BD53" s="162" t="s">
        <v>378</v>
      </c>
      <c r="BE53" s="162">
        <v>0</v>
      </c>
      <c r="BF53" s="162"/>
      <c r="BG53" s="162" t="s">
        <v>335</v>
      </c>
      <c r="BH53" s="162">
        <v>5</v>
      </c>
      <c r="BI53" s="162"/>
      <c r="BJ53" s="162" t="s">
        <v>347</v>
      </c>
      <c r="BK53" s="162">
        <v>0</v>
      </c>
      <c r="BL53" s="162"/>
      <c r="BM53" s="162" t="s">
        <v>348</v>
      </c>
      <c r="BN53" s="162">
        <v>5</v>
      </c>
      <c r="BO53" s="162"/>
      <c r="BP53" s="162" t="s">
        <v>380</v>
      </c>
      <c r="BQ53" s="162">
        <v>5</v>
      </c>
      <c r="BR53" s="162"/>
      <c r="BS53" s="162" t="s">
        <v>350</v>
      </c>
      <c r="BT53" s="162">
        <v>0</v>
      </c>
      <c r="BU53" s="162"/>
      <c r="BV53" s="162" t="s">
        <v>396</v>
      </c>
      <c r="BW53" s="162">
        <v>5</v>
      </c>
      <c r="BX53" s="164"/>
    </row>
    <row r="54" spans="1:76" x14ac:dyDescent="0.25">
      <c r="A54" s="165">
        <v>52</v>
      </c>
      <c r="B54" s="166">
        <v>44173.316273148201</v>
      </c>
      <c r="C54" s="166">
        <v>44173.340115740699</v>
      </c>
      <c r="D54" s="167" t="s">
        <v>159</v>
      </c>
      <c r="E54" s="167" t="s">
        <v>160</v>
      </c>
      <c r="F54" s="167">
        <v>85</v>
      </c>
      <c r="G54" s="167"/>
      <c r="H54" s="167" t="s">
        <v>546</v>
      </c>
      <c r="I54" s="167"/>
      <c r="J54" s="167"/>
      <c r="K54" s="167" t="s">
        <v>143</v>
      </c>
      <c r="L54" s="167"/>
      <c r="M54" s="167"/>
      <c r="N54" s="168">
        <v>44173</v>
      </c>
      <c r="O54" s="167"/>
      <c r="P54" s="167"/>
      <c r="Q54" s="167" t="s">
        <v>437</v>
      </c>
      <c r="R54" s="167">
        <v>5</v>
      </c>
      <c r="S54" s="167"/>
      <c r="T54" s="167" t="s">
        <v>387</v>
      </c>
      <c r="U54" s="167">
        <v>5</v>
      </c>
      <c r="V54" s="167"/>
      <c r="W54" s="167" t="s">
        <v>374</v>
      </c>
      <c r="X54" s="167">
        <v>0</v>
      </c>
      <c r="Y54" s="167"/>
      <c r="Z54" s="167" t="s">
        <v>359</v>
      </c>
      <c r="AA54" s="167">
        <v>0</v>
      </c>
      <c r="AB54" s="167"/>
      <c r="AC54" s="167" t="s">
        <v>417</v>
      </c>
      <c r="AD54" s="167">
        <v>0</v>
      </c>
      <c r="AE54" s="167"/>
      <c r="AF54" s="167" t="s">
        <v>360</v>
      </c>
      <c r="AG54" s="167">
        <v>5</v>
      </c>
      <c r="AH54" s="167"/>
      <c r="AI54" s="167" t="s">
        <v>338</v>
      </c>
      <c r="AJ54" s="167">
        <v>5</v>
      </c>
      <c r="AK54" s="167"/>
      <c r="AL54" s="167" t="s">
        <v>361</v>
      </c>
      <c r="AM54" s="167">
        <v>5</v>
      </c>
      <c r="AN54" s="167"/>
      <c r="AO54" s="167" t="s">
        <v>391</v>
      </c>
      <c r="AP54" s="167">
        <v>5</v>
      </c>
      <c r="AQ54" s="167"/>
      <c r="AR54" s="167" t="s">
        <v>392</v>
      </c>
      <c r="AS54" s="167">
        <v>5</v>
      </c>
      <c r="AT54" s="167"/>
      <c r="AU54" s="167" t="s">
        <v>342</v>
      </c>
      <c r="AV54" s="167">
        <v>5</v>
      </c>
      <c r="AW54" s="167"/>
      <c r="AX54" s="167" t="s">
        <v>343</v>
      </c>
      <c r="AY54" s="167">
        <v>5</v>
      </c>
      <c r="AZ54" s="167"/>
      <c r="BA54" s="167" t="s">
        <v>393</v>
      </c>
      <c r="BB54" s="167">
        <v>5</v>
      </c>
      <c r="BC54" s="167"/>
      <c r="BD54" s="167" t="s">
        <v>404</v>
      </c>
      <c r="BE54" s="167">
        <v>5</v>
      </c>
      <c r="BF54" s="167"/>
      <c r="BG54" s="167" t="s">
        <v>335</v>
      </c>
      <c r="BH54" s="167">
        <v>5</v>
      </c>
      <c r="BI54" s="167"/>
      <c r="BJ54" s="167" t="s">
        <v>379</v>
      </c>
      <c r="BK54" s="167">
        <v>5</v>
      </c>
      <c r="BL54" s="167"/>
      <c r="BM54" s="167" t="s">
        <v>348</v>
      </c>
      <c r="BN54" s="167">
        <v>5</v>
      </c>
      <c r="BO54" s="167"/>
      <c r="BP54" s="167" t="s">
        <v>380</v>
      </c>
      <c r="BQ54" s="167">
        <v>5</v>
      </c>
      <c r="BR54" s="167"/>
      <c r="BS54" s="194" t="s">
        <v>381</v>
      </c>
      <c r="BT54" s="167">
        <v>5</v>
      </c>
      <c r="BU54" s="167"/>
      <c r="BV54" s="167" t="s">
        <v>396</v>
      </c>
      <c r="BW54" s="167">
        <v>5</v>
      </c>
      <c r="BX54" s="169"/>
    </row>
    <row r="55" spans="1:76" x14ac:dyDescent="0.25">
      <c r="A55" s="160">
        <v>53</v>
      </c>
      <c r="B55" s="161">
        <v>44173.313113425902</v>
      </c>
      <c r="C55" s="161">
        <v>44173.340150463002</v>
      </c>
      <c r="D55" s="162" t="s">
        <v>547</v>
      </c>
      <c r="E55" s="162" t="s">
        <v>548</v>
      </c>
      <c r="F55" s="162">
        <v>45</v>
      </c>
      <c r="G55" s="162"/>
      <c r="H55" s="162" t="s">
        <v>549</v>
      </c>
      <c r="I55" s="162"/>
      <c r="J55" s="162"/>
      <c r="K55" s="162" t="s">
        <v>283</v>
      </c>
      <c r="L55" s="162"/>
      <c r="M55" s="162"/>
      <c r="N55" s="163">
        <v>44173</v>
      </c>
      <c r="O55" s="162"/>
      <c r="P55" s="162"/>
      <c r="Q55" s="162" t="s">
        <v>437</v>
      </c>
      <c r="R55" s="162">
        <v>5</v>
      </c>
      <c r="S55" s="162"/>
      <c r="T55" s="162" t="s">
        <v>387</v>
      </c>
      <c r="U55" s="162">
        <v>5</v>
      </c>
      <c r="V55" s="162"/>
      <c r="W55" s="162" t="s">
        <v>411</v>
      </c>
      <c r="X55" s="162">
        <v>0</v>
      </c>
      <c r="Y55" s="162"/>
      <c r="Z55" s="162" t="s">
        <v>427</v>
      </c>
      <c r="AA55" s="162">
        <v>5</v>
      </c>
      <c r="AB55" s="162"/>
      <c r="AC55" s="162" t="s">
        <v>335</v>
      </c>
      <c r="AD55" s="162">
        <v>5</v>
      </c>
      <c r="AE55" s="162"/>
      <c r="AF55" s="162" t="s">
        <v>458</v>
      </c>
      <c r="AG55" s="162">
        <v>0</v>
      </c>
      <c r="AH55" s="162"/>
      <c r="AI55" s="162" t="s">
        <v>338</v>
      </c>
      <c r="AJ55" s="162">
        <v>5</v>
      </c>
      <c r="AK55" s="162"/>
      <c r="AL55" s="162" t="s">
        <v>390</v>
      </c>
      <c r="AM55" s="162">
        <v>0</v>
      </c>
      <c r="AN55" s="162"/>
      <c r="AO55" s="162" t="s">
        <v>391</v>
      </c>
      <c r="AP55" s="162">
        <v>5</v>
      </c>
      <c r="AQ55" s="162"/>
      <c r="AR55" s="162" t="s">
        <v>392</v>
      </c>
      <c r="AS55" s="162">
        <v>5</v>
      </c>
      <c r="AT55" s="162"/>
      <c r="AU55" s="162" t="s">
        <v>419</v>
      </c>
      <c r="AV55" s="162">
        <v>0</v>
      </c>
      <c r="AW55" s="162"/>
      <c r="AX55" s="162" t="s">
        <v>432</v>
      </c>
      <c r="AY55" s="162">
        <v>0</v>
      </c>
      <c r="AZ55" s="162"/>
      <c r="BA55" s="162" t="s">
        <v>403</v>
      </c>
      <c r="BB55" s="162">
        <v>0</v>
      </c>
      <c r="BC55" s="162"/>
      <c r="BD55" s="162" t="s">
        <v>394</v>
      </c>
      <c r="BE55" s="162">
        <v>0</v>
      </c>
      <c r="BF55" s="162"/>
      <c r="BG55" s="162" t="s">
        <v>405</v>
      </c>
      <c r="BH55" s="162">
        <v>0</v>
      </c>
      <c r="BI55" s="162"/>
      <c r="BJ55" s="162"/>
      <c r="BK55" s="162">
        <v>0</v>
      </c>
      <c r="BL55" s="162"/>
      <c r="BM55" s="162" t="s">
        <v>444</v>
      </c>
      <c r="BN55" s="162">
        <v>0</v>
      </c>
      <c r="BO55" s="162"/>
      <c r="BP55" s="162" t="s">
        <v>380</v>
      </c>
      <c r="BQ55" s="162">
        <v>5</v>
      </c>
      <c r="BR55" s="162"/>
      <c r="BS55" s="195" t="s">
        <v>381</v>
      </c>
      <c r="BT55" s="162">
        <v>5</v>
      </c>
      <c r="BU55" s="162"/>
      <c r="BV55" s="162" t="s">
        <v>351</v>
      </c>
      <c r="BW55" s="162">
        <v>0</v>
      </c>
      <c r="BX55" s="164"/>
    </row>
    <row r="56" spans="1:76" x14ac:dyDescent="0.25">
      <c r="A56" s="165">
        <v>54</v>
      </c>
      <c r="B56" s="166">
        <v>44173.3149305556</v>
      </c>
      <c r="C56" s="166">
        <v>44173.340416666702</v>
      </c>
      <c r="D56" s="167" t="s">
        <v>550</v>
      </c>
      <c r="E56" s="167" t="s">
        <v>551</v>
      </c>
      <c r="F56" s="167">
        <v>55</v>
      </c>
      <c r="G56" s="167"/>
      <c r="H56" s="167" t="s">
        <v>552</v>
      </c>
      <c r="I56" s="167"/>
      <c r="J56" s="167"/>
      <c r="K56" s="167" t="s">
        <v>239</v>
      </c>
      <c r="L56" s="167"/>
      <c r="M56" s="167"/>
      <c r="N56" s="168">
        <v>44173</v>
      </c>
      <c r="O56" s="167"/>
      <c r="P56" s="167"/>
      <c r="Q56" s="167" t="s">
        <v>355</v>
      </c>
      <c r="R56" s="167">
        <v>0</v>
      </c>
      <c r="S56" s="167"/>
      <c r="T56" s="167" t="s">
        <v>470</v>
      </c>
      <c r="U56" s="167">
        <v>0</v>
      </c>
      <c r="V56" s="167"/>
      <c r="W56" s="167" t="s">
        <v>411</v>
      </c>
      <c r="X56" s="167">
        <v>0</v>
      </c>
      <c r="Y56" s="167"/>
      <c r="Z56" s="167" t="s">
        <v>427</v>
      </c>
      <c r="AA56" s="167">
        <v>5</v>
      </c>
      <c r="AB56" s="167"/>
      <c r="AC56" s="167" t="s">
        <v>335</v>
      </c>
      <c r="AD56" s="167">
        <v>5</v>
      </c>
      <c r="AE56" s="167"/>
      <c r="AF56" s="167" t="s">
        <v>375</v>
      </c>
      <c r="AG56" s="167">
        <v>0</v>
      </c>
      <c r="AH56" s="167"/>
      <c r="AI56" s="167" t="s">
        <v>338</v>
      </c>
      <c r="AJ56" s="167">
        <v>5</v>
      </c>
      <c r="AK56" s="167"/>
      <c r="AL56" s="167" t="s">
        <v>390</v>
      </c>
      <c r="AM56" s="167">
        <v>0</v>
      </c>
      <c r="AN56" s="167"/>
      <c r="AO56" s="167" t="s">
        <v>391</v>
      </c>
      <c r="AP56" s="167">
        <v>5</v>
      </c>
      <c r="AQ56" s="167"/>
      <c r="AR56" s="167" t="s">
        <v>392</v>
      </c>
      <c r="AS56" s="167">
        <v>5</v>
      </c>
      <c r="AT56" s="167"/>
      <c r="AU56" s="167" t="s">
        <v>456</v>
      </c>
      <c r="AV56" s="167">
        <v>0</v>
      </c>
      <c r="AW56" s="167"/>
      <c r="AX56" s="167" t="s">
        <v>402</v>
      </c>
      <c r="AY56" s="167">
        <v>0</v>
      </c>
      <c r="AZ56" s="167"/>
      <c r="BA56" s="167" t="s">
        <v>364</v>
      </c>
      <c r="BB56" s="167">
        <v>0</v>
      </c>
      <c r="BC56" s="167"/>
      <c r="BD56" s="167" t="s">
        <v>404</v>
      </c>
      <c r="BE56" s="167">
        <v>5</v>
      </c>
      <c r="BF56" s="167"/>
      <c r="BG56" s="167" t="s">
        <v>420</v>
      </c>
      <c r="BH56" s="167">
        <v>0</v>
      </c>
      <c r="BI56" s="167"/>
      <c r="BJ56" s="167" t="s">
        <v>379</v>
      </c>
      <c r="BK56" s="167">
        <v>5</v>
      </c>
      <c r="BL56" s="167"/>
      <c r="BM56" s="167" t="s">
        <v>348</v>
      </c>
      <c r="BN56" s="167">
        <v>5</v>
      </c>
      <c r="BO56" s="167"/>
      <c r="BP56" s="167" t="s">
        <v>380</v>
      </c>
      <c r="BQ56" s="167">
        <v>5</v>
      </c>
      <c r="BR56" s="167"/>
      <c r="BS56" s="194" t="s">
        <v>381</v>
      </c>
      <c r="BT56" s="167">
        <v>5</v>
      </c>
      <c r="BU56" s="167"/>
      <c r="BV56" s="167" t="s">
        <v>396</v>
      </c>
      <c r="BW56" s="167">
        <v>5</v>
      </c>
      <c r="BX56" s="169"/>
    </row>
    <row r="57" spans="1:76" x14ac:dyDescent="0.25">
      <c r="A57" s="160">
        <v>55</v>
      </c>
      <c r="B57" s="161">
        <v>44173.322546296302</v>
      </c>
      <c r="C57" s="161">
        <v>44173.340671296297</v>
      </c>
      <c r="D57" s="162" t="s">
        <v>553</v>
      </c>
      <c r="E57" s="162" t="s">
        <v>554</v>
      </c>
      <c r="F57" s="162">
        <v>50</v>
      </c>
      <c r="G57" s="162"/>
      <c r="H57" s="162" t="s">
        <v>555</v>
      </c>
      <c r="I57" s="162"/>
      <c r="J57" s="162"/>
      <c r="K57" s="162" t="s">
        <v>246</v>
      </c>
      <c r="L57" s="162"/>
      <c r="M57" s="162"/>
      <c r="N57" s="163">
        <v>44173</v>
      </c>
      <c r="O57" s="162"/>
      <c r="P57" s="162"/>
      <c r="Q57" s="162" t="s">
        <v>474</v>
      </c>
      <c r="R57" s="162">
        <v>0</v>
      </c>
      <c r="S57" s="162"/>
      <c r="T57" s="162" t="s">
        <v>333</v>
      </c>
      <c r="U57" s="162">
        <v>0</v>
      </c>
      <c r="V57" s="162"/>
      <c r="W57" s="162" t="s">
        <v>411</v>
      </c>
      <c r="X57" s="162">
        <v>0</v>
      </c>
      <c r="Y57" s="162"/>
      <c r="Z57" s="162" t="s">
        <v>427</v>
      </c>
      <c r="AA57" s="162">
        <v>5</v>
      </c>
      <c r="AB57" s="162"/>
      <c r="AC57" s="162" t="s">
        <v>335</v>
      </c>
      <c r="AD57" s="162">
        <v>5</v>
      </c>
      <c r="AE57" s="162"/>
      <c r="AF57" s="162" t="s">
        <v>360</v>
      </c>
      <c r="AG57" s="162">
        <v>5</v>
      </c>
      <c r="AH57" s="162"/>
      <c r="AI57" s="162" t="s">
        <v>389</v>
      </c>
      <c r="AJ57" s="162">
        <v>0</v>
      </c>
      <c r="AK57" s="162"/>
      <c r="AL57" s="162" t="s">
        <v>390</v>
      </c>
      <c r="AM57" s="162">
        <v>0</v>
      </c>
      <c r="AN57" s="162"/>
      <c r="AO57" s="162" t="s">
        <v>418</v>
      </c>
      <c r="AP57" s="162">
        <v>0</v>
      </c>
      <c r="AQ57" s="162"/>
      <c r="AR57" s="162" t="s">
        <v>392</v>
      </c>
      <c r="AS57" s="162">
        <v>5</v>
      </c>
      <c r="AT57" s="162"/>
      <c r="AU57" s="162" t="s">
        <v>456</v>
      </c>
      <c r="AV57" s="162">
        <v>0</v>
      </c>
      <c r="AW57" s="162"/>
      <c r="AX57" s="162" t="s">
        <v>432</v>
      </c>
      <c r="AY57" s="162">
        <v>0</v>
      </c>
      <c r="AZ57" s="162"/>
      <c r="BA57" s="162" t="s">
        <v>393</v>
      </c>
      <c r="BB57" s="162">
        <v>5</v>
      </c>
      <c r="BC57" s="162"/>
      <c r="BD57" s="162" t="s">
        <v>378</v>
      </c>
      <c r="BE57" s="162">
        <v>0</v>
      </c>
      <c r="BF57" s="162"/>
      <c r="BG57" s="162" t="s">
        <v>335</v>
      </c>
      <c r="BH57" s="162">
        <v>5</v>
      </c>
      <c r="BI57" s="162"/>
      <c r="BJ57" s="162" t="s">
        <v>379</v>
      </c>
      <c r="BK57" s="162">
        <v>5</v>
      </c>
      <c r="BL57" s="162"/>
      <c r="BM57" s="162" t="s">
        <v>421</v>
      </c>
      <c r="BN57" s="162">
        <v>0</v>
      </c>
      <c r="BO57" s="162"/>
      <c r="BP57" s="162" t="s">
        <v>380</v>
      </c>
      <c r="BQ57" s="162">
        <v>5</v>
      </c>
      <c r="BR57" s="162"/>
      <c r="BS57" s="195" t="s">
        <v>381</v>
      </c>
      <c r="BT57" s="162">
        <v>5</v>
      </c>
      <c r="BU57" s="162"/>
      <c r="BV57" s="162" t="s">
        <v>396</v>
      </c>
      <c r="BW57" s="162">
        <v>5</v>
      </c>
      <c r="BX57" s="164"/>
    </row>
    <row r="58" spans="1:76" x14ac:dyDescent="0.25">
      <c r="A58" s="165">
        <v>56</v>
      </c>
      <c r="B58" s="166">
        <v>44173.313877314802</v>
      </c>
      <c r="C58" s="166">
        <v>44173.340833333299</v>
      </c>
      <c r="D58" s="167" t="s">
        <v>166</v>
      </c>
      <c r="E58" s="167" t="s">
        <v>167</v>
      </c>
      <c r="F58" s="167">
        <v>35</v>
      </c>
      <c r="G58" s="167"/>
      <c r="H58" s="167" t="s">
        <v>167</v>
      </c>
      <c r="I58" s="167"/>
      <c r="J58" s="167"/>
      <c r="K58" s="167" t="s">
        <v>143</v>
      </c>
      <c r="L58" s="167"/>
      <c r="M58" s="167"/>
      <c r="N58" s="168">
        <v>44173</v>
      </c>
      <c r="O58" s="167"/>
      <c r="P58" s="167"/>
      <c r="Q58" s="167" t="s">
        <v>332</v>
      </c>
      <c r="R58" s="167">
        <v>0</v>
      </c>
      <c r="S58" s="167"/>
      <c r="T58" s="167" t="s">
        <v>333</v>
      </c>
      <c r="U58" s="167">
        <v>0</v>
      </c>
      <c r="V58" s="167"/>
      <c r="W58" s="167" t="s">
        <v>334</v>
      </c>
      <c r="X58" s="167">
        <v>0</v>
      </c>
      <c r="Y58" s="167"/>
      <c r="Z58" s="167" t="s">
        <v>335</v>
      </c>
      <c r="AA58" s="167">
        <v>0</v>
      </c>
      <c r="AB58" s="167"/>
      <c r="AC58" s="167" t="s">
        <v>335</v>
      </c>
      <c r="AD58" s="167">
        <v>5</v>
      </c>
      <c r="AE58" s="167"/>
      <c r="AF58" s="167" t="s">
        <v>401</v>
      </c>
      <c r="AG58" s="167">
        <v>0</v>
      </c>
      <c r="AH58" s="167"/>
      <c r="AI58" s="167" t="s">
        <v>452</v>
      </c>
      <c r="AJ58" s="167">
        <v>0</v>
      </c>
      <c r="AK58" s="167"/>
      <c r="AL58" s="167" t="s">
        <v>339</v>
      </c>
      <c r="AM58" s="167">
        <v>0</v>
      </c>
      <c r="AN58" s="167"/>
      <c r="AO58" s="167" t="s">
        <v>428</v>
      </c>
      <c r="AP58" s="167">
        <v>0</v>
      </c>
      <c r="AQ58" s="167"/>
      <c r="AR58" s="167" t="s">
        <v>392</v>
      </c>
      <c r="AS58" s="167">
        <v>5</v>
      </c>
      <c r="AT58" s="167"/>
      <c r="AU58" s="167" t="s">
        <v>456</v>
      </c>
      <c r="AV58" s="167">
        <v>0</v>
      </c>
      <c r="AW58" s="167"/>
      <c r="AX58" s="167" t="s">
        <v>343</v>
      </c>
      <c r="AY58" s="167">
        <v>5</v>
      </c>
      <c r="AZ58" s="167"/>
      <c r="BA58" s="167" t="s">
        <v>393</v>
      </c>
      <c r="BB58" s="167">
        <v>5</v>
      </c>
      <c r="BC58" s="167"/>
      <c r="BD58" s="167" t="s">
        <v>378</v>
      </c>
      <c r="BE58" s="167">
        <v>0</v>
      </c>
      <c r="BF58" s="167"/>
      <c r="BG58" s="167" t="s">
        <v>335</v>
      </c>
      <c r="BH58" s="167">
        <v>5</v>
      </c>
      <c r="BI58" s="167"/>
      <c r="BJ58" s="167" t="s">
        <v>395</v>
      </c>
      <c r="BK58" s="167">
        <v>0</v>
      </c>
      <c r="BL58" s="167"/>
      <c r="BM58" s="167" t="s">
        <v>348</v>
      </c>
      <c r="BN58" s="167">
        <v>5</v>
      </c>
      <c r="BO58" s="167"/>
      <c r="BP58" s="167" t="s">
        <v>380</v>
      </c>
      <c r="BQ58" s="167">
        <v>5</v>
      </c>
      <c r="BR58" s="167"/>
      <c r="BS58" s="167" t="s">
        <v>350</v>
      </c>
      <c r="BT58" s="167">
        <v>0</v>
      </c>
      <c r="BU58" s="167"/>
      <c r="BV58" s="167" t="s">
        <v>407</v>
      </c>
      <c r="BW58" s="167">
        <v>0</v>
      </c>
      <c r="BX58" s="169"/>
    </row>
    <row r="59" spans="1:76" x14ac:dyDescent="0.25">
      <c r="A59" s="160">
        <v>57</v>
      </c>
      <c r="B59" s="161">
        <v>44173.314004629603</v>
      </c>
      <c r="C59" s="161">
        <v>44173.3415046296</v>
      </c>
      <c r="D59" s="162" t="s">
        <v>556</v>
      </c>
      <c r="E59" s="162" t="s">
        <v>557</v>
      </c>
      <c r="F59" s="162">
        <v>50</v>
      </c>
      <c r="G59" s="162"/>
      <c r="H59" s="162" t="s">
        <v>558</v>
      </c>
      <c r="I59" s="162"/>
      <c r="J59" s="162"/>
      <c r="K59" s="162" t="s">
        <v>230</v>
      </c>
      <c r="L59" s="162"/>
      <c r="M59" s="162"/>
      <c r="N59" s="163">
        <v>44173</v>
      </c>
      <c r="O59" s="162"/>
      <c r="P59" s="162"/>
      <c r="Q59" s="162" t="s">
        <v>437</v>
      </c>
      <c r="R59" s="162">
        <v>5</v>
      </c>
      <c r="S59" s="162"/>
      <c r="T59" s="162" t="s">
        <v>387</v>
      </c>
      <c r="U59" s="162">
        <v>5</v>
      </c>
      <c r="V59" s="162"/>
      <c r="W59" s="162" t="s">
        <v>411</v>
      </c>
      <c r="X59" s="162">
        <v>0</v>
      </c>
      <c r="Y59" s="162"/>
      <c r="Z59" s="162" t="s">
        <v>400</v>
      </c>
      <c r="AA59" s="162">
        <v>0</v>
      </c>
      <c r="AB59" s="162"/>
      <c r="AC59" s="162" t="s">
        <v>400</v>
      </c>
      <c r="AD59" s="162">
        <v>0</v>
      </c>
      <c r="AE59" s="162"/>
      <c r="AF59" s="162" t="s">
        <v>360</v>
      </c>
      <c r="AG59" s="162">
        <v>5</v>
      </c>
      <c r="AH59" s="162"/>
      <c r="AI59" s="162" t="s">
        <v>338</v>
      </c>
      <c r="AJ59" s="162">
        <v>5</v>
      </c>
      <c r="AK59" s="162"/>
      <c r="AL59" s="162" t="s">
        <v>361</v>
      </c>
      <c r="AM59" s="162">
        <v>5</v>
      </c>
      <c r="AN59" s="162"/>
      <c r="AO59" s="162" t="s">
        <v>340</v>
      </c>
      <c r="AP59" s="162">
        <v>0</v>
      </c>
      <c r="AQ59" s="162"/>
      <c r="AR59" s="162" t="s">
        <v>462</v>
      </c>
      <c r="AS59" s="162">
        <v>0</v>
      </c>
      <c r="AT59" s="162"/>
      <c r="AU59" s="162" t="s">
        <v>342</v>
      </c>
      <c r="AV59" s="162">
        <v>5</v>
      </c>
      <c r="AW59" s="162"/>
      <c r="AX59" s="162" t="s">
        <v>432</v>
      </c>
      <c r="AY59" s="162">
        <v>0</v>
      </c>
      <c r="AZ59" s="162"/>
      <c r="BA59" s="162" t="s">
        <v>393</v>
      </c>
      <c r="BB59" s="162">
        <v>5</v>
      </c>
      <c r="BC59" s="162"/>
      <c r="BD59" s="162" t="s">
        <v>404</v>
      </c>
      <c r="BE59" s="162">
        <v>5</v>
      </c>
      <c r="BF59" s="162"/>
      <c r="BG59" s="162" t="s">
        <v>335</v>
      </c>
      <c r="BH59" s="162">
        <v>5</v>
      </c>
      <c r="BI59" s="162"/>
      <c r="BJ59" s="162" t="s">
        <v>433</v>
      </c>
      <c r="BK59" s="162">
        <v>0</v>
      </c>
      <c r="BL59" s="162"/>
      <c r="BM59" s="162" t="s">
        <v>524</v>
      </c>
      <c r="BN59" s="162">
        <v>0</v>
      </c>
      <c r="BO59" s="162"/>
      <c r="BP59" s="162" t="s">
        <v>368</v>
      </c>
      <c r="BQ59" s="162">
        <v>0</v>
      </c>
      <c r="BR59" s="162"/>
      <c r="BS59" s="195" t="s">
        <v>406</v>
      </c>
      <c r="BT59" s="162">
        <v>0</v>
      </c>
      <c r="BU59" s="162"/>
      <c r="BV59" s="162" t="s">
        <v>396</v>
      </c>
      <c r="BW59" s="162">
        <v>5</v>
      </c>
      <c r="BX59" s="164"/>
    </row>
    <row r="60" spans="1:76" x14ac:dyDescent="0.25">
      <c r="A60" s="165">
        <v>58</v>
      </c>
      <c r="B60" s="166">
        <v>44173.332199074102</v>
      </c>
      <c r="C60" s="166">
        <v>44173.341782407399</v>
      </c>
      <c r="D60" s="167" t="s">
        <v>203</v>
      </c>
      <c r="E60" s="167" t="s">
        <v>204</v>
      </c>
      <c r="F60" s="167">
        <v>45</v>
      </c>
      <c r="G60" s="167"/>
      <c r="H60" s="167" t="s">
        <v>559</v>
      </c>
      <c r="I60" s="167"/>
      <c r="J60" s="167"/>
      <c r="K60" s="167" t="s">
        <v>457</v>
      </c>
      <c r="L60" s="167"/>
      <c r="M60" s="167"/>
      <c r="N60" s="168">
        <v>44173</v>
      </c>
      <c r="O60" s="167"/>
      <c r="P60" s="167"/>
      <c r="Q60" s="167" t="s">
        <v>355</v>
      </c>
      <c r="R60" s="167">
        <v>0</v>
      </c>
      <c r="S60" s="167"/>
      <c r="T60" s="167" t="s">
        <v>426</v>
      </c>
      <c r="U60" s="167">
        <v>0</v>
      </c>
      <c r="V60" s="167"/>
      <c r="W60" s="167" t="s">
        <v>334</v>
      </c>
      <c r="X60" s="167">
        <v>0</v>
      </c>
      <c r="Y60" s="167"/>
      <c r="Z60" s="167" t="s">
        <v>400</v>
      </c>
      <c r="AA60" s="167">
        <v>0</v>
      </c>
      <c r="AB60" s="167"/>
      <c r="AC60" s="167" t="s">
        <v>417</v>
      </c>
      <c r="AD60" s="167">
        <v>0</v>
      </c>
      <c r="AE60" s="167"/>
      <c r="AF60" s="167" t="s">
        <v>458</v>
      </c>
      <c r="AG60" s="167">
        <v>0</v>
      </c>
      <c r="AH60" s="167"/>
      <c r="AI60" s="167" t="s">
        <v>338</v>
      </c>
      <c r="AJ60" s="167">
        <v>5</v>
      </c>
      <c r="AK60" s="167"/>
      <c r="AL60" s="167" t="s">
        <v>390</v>
      </c>
      <c r="AM60" s="167">
        <v>0</v>
      </c>
      <c r="AN60" s="167"/>
      <c r="AO60" s="167" t="s">
        <v>391</v>
      </c>
      <c r="AP60" s="167">
        <v>5</v>
      </c>
      <c r="AQ60" s="167"/>
      <c r="AR60" s="167" t="s">
        <v>392</v>
      </c>
      <c r="AS60" s="167">
        <v>5</v>
      </c>
      <c r="AT60" s="167"/>
      <c r="AU60" s="167"/>
      <c r="AV60" s="167">
        <v>0</v>
      </c>
      <c r="AW60" s="167"/>
      <c r="AX60" s="167" t="s">
        <v>432</v>
      </c>
      <c r="AY60" s="167">
        <v>0</v>
      </c>
      <c r="AZ60" s="167"/>
      <c r="BA60" s="167" t="s">
        <v>393</v>
      </c>
      <c r="BB60" s="167">
        <v>5</v>
      </c>
      <c r="BC60" s="167"/>
      <c r="BD60" s="167" t="s">
        <v>404</v>
      </c>
      <c r="BE60" s="167">
        <v>5</v>
      </c>
      <c r="BF60" s="167"/>
      <c r="BG60" s="167" t="s">
        <v>346</v>
      </c>
      <c r="BH60" s="167">
        <v>0</v>
      </c>
      <c r="BI60" s="167"/>
      <c r="BJ60" s="167" t="s">
        <v>379</v>
      </c>
      <c r="BK60" s="167">
        <v>5</v>
      </c>
      <c r="BL60" s="167"/>
      <c r="BM60" s="167" t="s">
        <v>348</v>
      </c>
      <c r="BN60" s="167">
        <v>5</v>
      </c>
      <c r="BO60" s="167"/>
      <c r="BP60" s="167" t="s">
        <v>368</v>
      </c>
      <c r="BQ60" s="167">
        <v>0</v>
      </c>
      <c r="BR60" s="167"/>
      <c r="BS60" s="194" t="s">
        <v>381</v>
      </c>
      <c r="BT60" s="167">
        <v>5</v>
      </c>
      <c r="BU60" s="167"/>
      <c r="BV60" s="167" t="s">
        <v>396</v>
      </c>
      <c r="BW60" s="167">
        <v>5</v>
      </c>
      <c r="BX60" s="169"/>
    </row>
    <row r="61" spans="1:76" x14ac:dyDescent="0.25">
      <c r="A61" s="160">
        <v>59</v>
      </c>
      <c r="B61" s="161">
        <v>44173.3135763889</v>
      </c>
      <c r="C61" s="161">
        <v>44173.342453703699</v>
      </c>
      <c r="D61" s="162" t="s">
        <v>560</v>
      </c>
      <c r="E61" s="162" t="s">
        <v>561</v>
      </c>
      <c r="F61" s="162">
        <v>60</v>
      </c>
      <c r="G61" s="162"/>
      <c r="H61" s="162" t="s">
        <v>562</v>
      </c>
      <c r="I61" s="162"/>
      <c r="J61" s="162"/>
      <c r="K61" s="162" t="s">
        <v>239</v>
      </c>
      <c r="L61" s="162"/>
      <c r="M61" s="162"/>
      <c r="N61" s="163">
        <v>44173</v>
      </c>
      <c r="O61" s="162"/>
      <c r="P61" s="162"/>
      <c r="Q61" s="162" t="s">
        <v>437</v>
      </c>
      <c r="R61" s="162">
        <v>5</v>
      </c>
      <c r="S61" s="162"/>
      <c r="T61" s="162" t="s">
        <v>387</v>
      </c>
      <c r="U61" s="162">
        <v>5</v>
      </c>
      <c r="V61" s="162"/>
      <c r="W61" s="162" t="s">
        <v>388</v>
      </c>
      <c r="X61" s="162">
        <v>5</v>
      </c>
      <c r="Y61" s="162"/>
      <c r="Z61" s="162" t="s">
        <v>359</v>
      </c>
      <c r="AA61" s="162">
        <v>0</v>
      </c>
      <c r="AB61" s="162"/>
      <c r="AC61" s="162" t="s">
        <v>336</v>
      </c>
      <c r="AD61" s="162">
        <v>0</v>
      </c>
      <c r="AE61" s="162"/>
      <c r="AF61" s="162" t="s">
        <v>360</v>
      </c>
      <c r="AG61" s="162">
        <v>5</v>
      </c>
      <c r="AH61" s="162"/>
      <c r="AI61" s="162" t="s">
        <v>338</v>
      </c>
      <c r="AJ61" s="162">
        <v>5</v>
      </c>
      <c r="AK61" s="162"/>
      <c r="AL61" s="162" t="s">
        <v>390</v>
      </c>
      <c r="AM61" s="162">
        <v>0</v>
      </c>
      <c r="AN61" s="162"/>
      <c r="AO61" s="162" t="s">
        <v>442</v>
      </c>
      <c r="AP61" s="162">
        <v>0</v>
      </c>
      <c r="AQ61" s="162"/>
      <c r="AR61" s="162" t="s">
        <v>392</v>
      </c>
      <c r="AS61" s="162">
        <v>5</v>
      </c>
      <c r="AT61" s="162"/>
      <c r="AU61" s="162" t="s">
        <v>456</v>
      </c>
      <c r="AV61" s="162">
        <v>0</v>
      </c>
      <c r="AW61" s="162"/>
      <c r="AX61" s="162" t="s">
        <v>343</v>
      </c>
      <c r="AY61" s="162">
        <v>5</v>
      </c>
      <c r="AZ61" s="162"/>
      <c r="BA61" s="162" t="s">
        <v>403</v>
      </c>
      <c r="BB61" s="162">
        <v>0</v>
      </c>
      <c r="BC61" s="162"/>
      <c r="BD61" s="162" t="s">
        <v>394</v>
      </c>
      <c r="BE61" s="162">
        <v>0</v>
      </c>
      <c r="BF61" s="162"/>
      <c r="BG61" s="162" t="s">
        <v>335</v>
      </c>
      <c r="BH61" s="162">
        <v>5</v>
      </c>
      <c r="BI61" s="162"/>
      <c r="BJ61" s="162" t="s">
        <v>379</v>
      </c>
      <c r="BK61" s="162">
        <v>5</v>
      </c>
      <c r="BL61" s="162"/>
      <c r="BM61" s="162" t="s">
        <v>348</v>
      </c>
      <c r="BN61" s="162">
        <v>5</v>
      </c>
      <c r="BO61" s="162"/>
      <c r="BP61" s="162" t="s">
        <v>380</v>
      </c>
      <c r="BQ61" s="162">
        <v>5</v>
      </c>
      <c r="BR61" s="162"/>
      <c r="BS61" s="162" t="s">
        <v>350</v>
      </c>
      <c r="BT61" s="162">
        <v>0</v>
      </c>
      <c r="BU61" s="162"/>
      <c r="BV61" s="162" t="s">
        <v>396</v>
      </c>
      <c r="BW61" s="162">
        <v>5</v>
      </c>
      <c r="BX61" s="164"/>
    </row>
    <row r="62" spans="1:76" x14ac:dyDescent="0.25">
      <c r="A62" s="165">
        <v>60</v>
      </c>
      <c r="B62" s="166">
        <v>44173.327916666698</v>
      </c>
      <c r="C62" s="166">
        <v>44173.342476851903</v>
      </c>
      <c r="D62" s="167" t="s">
        <v>307</v>
      </c>
      <c r="E62" s="167" t="s">
        <v>308</v>
      </c>
      <c r="F62" s="167">
        <v>75</v>
      </c>
      <c r="G62" s="167"/>
      <c r="H62" s="167" t="s">
        <v>309</v>
      </c>
      <c r="I62" s="167"/>
      <c r="J62" s="167"/>
      <c r="K62" s="167" t="s">
        <v>239</v>
      </c>
      <c r="L62" s="167"/>
      <c r="M62" s="167"/>
      <c r="N62" s="168">
        <v>44173</v>
      </c>
      <c r="O62" s="167"/>
      <c r="P62" s="167"/>
      <c r="Q62" s="167" t="s">
        <v>437</v>
      </c>
      <c r="R62" s="167">
        <v>5</v>
      </c>
      <c r="S62" s="167"/>
      <c r="T62" s="167" t="s">
        <v>387</v>
      </c>
      <c r="U62" s="167">
        <v>5</v>
      </c>
      <c r="V62" s="167"/>
      <c r="W62" s="167" t="s">
        <v>334</v>
      </c>
      <c r="X62" s="167">
        <v>0</v>
      </c>
      <c r="Y62" s="167"/>
      <c r="Z62" s="167" t="s">
        <v>427</v>
      </c>
      <c r="AA62" s="167">
        <v>5</v>
      </c>
      <c r="AB62" s="167"/>
      <c r="AC62" s="167" t="s">
        <v>335</v>
      </c>
      <c r="AD62" s="167">
        <v>5</v>
      </c>
      <c r="AE62" s="167"/>
      <c r="AF62" s="167" t="s">
        <v>401</v>
      </c>
      <c r="AG62" s="167">
        <v>0</v>
      </c>
      <c r="AH62" s="167"/>
      <c r="AI62" s="167" t="s">
        <v>389</v>
      </c>
      <c r="AJ62" s="167">
        <v>0</v>
      </c>
      <c r="AK62" s="167"/>
      <c r="AL62" s="167" t="s">
        <v>390</v>
      </c>
      <c r="AM62" s="167">
        <v>0</v>
      </c>
      <c r="AN62" s="167"/>
      <c r="AO62" s="167" t="s">
        <v>418</v>
      </c>
      <c r="AP62" s="167">
        <v>0</v>
      </c>
      <c r="AQ62" s="167"/>
      <c r="AR62" s="167" t="s">
        <v>392</v>
      </c>
      <c r="AS62" s="167">
        <v>5</v>
      </c>
      <c r="AT62" s="167"/>
      <c r="AU62" s="167" t="s">
        <v>342</v>
      </c>
      <c r="AV62" s="167">
        <v>5</v>
      </c>
      <c r="AW62" s="167"/>
      <c r="AX62" s="167" t="s">
        <v>343</v>
      </c>
      <c r="AY62" s="167">
        <v>5</v>
      </c>
      <c r="AZ62" s="167"/>
      <c r="BA62" s="167" t="s">
        <v>393</v>
      </c>
      <c r="BB62" s="167">
        <v>5</v>
      </c>
      <c r="BC62" s="167"/>
      <c r="BD62" s="167" t="s">
        <v>404</v>
      </c>
      <c r="BE62" s="167">
        <v>5</v>
      </c>
      <c r="BF62" s="167"/>
      <c r="BG62" s="167" t="s">
        <v>335</v>
      </c>
      <c r="BH62" s="167">
        <v>5</v>
      </c>
      <c r="BI62" s="167"/>
      <c r="BJ62" s="167" t="s">
        <v>379</v>
      </c>
      <c r="BK62" s="167">
        <v>5</v>
      </c>
      <c r="BL62" s="167"/>
      <c r="BM62" s="167" t="s">
        <v>348</v>
      </c>
      <c r="BN62" s="167">
        <v>5</v>
      </c>
      <c r="BO62" s="167"/>
      <c r="BP62" s="167" t="s">
        <v>380</v>
      </c>
      <c r="BQ62" s="167">
        <v>5</v>
      </c>
      <c r="BR62" s="167"/>
      <c r="BS62" s="194" t="s">
        <v>381</v>
      </c>
      <c r="BT62" s="167">
        <v>5</v>
      </c>
      <c r="BU62" s="167"/>
      <c r="BV62" s="167" t="s">
        <v>396</v>
      </c>
      <c r="BW62" s="167">
        <v>5</v>
      </c>
      <c r="BX62" s="169"/>
    </row>
    <row r="63" spans="1:76" x14ac:dyDescent="0.25">
      <c r="A63" s="160">
        <v>61</v>
      </c>
      <c r="B63" s="161">
        <v>44173.335856481499</v>
      </c>
      <c r="C63" s="161">
        <v>44173.342662037001</v>
      </c>
      <c r="D63" s="162" t="s">
        <v>563</v>
      </c>
      <c r="E63" s="162" t="s">
        <v>564</v>
      </c>
      <c r="F63" s="162">
        <v>25</v>
      </c>
      <c r="G63" s="162"/>
      <c r="H63" s="162" t="s">
        <v>565</v>
      </c>
      <c r="I63" s="162"/>
      <c r="J63" s="162"/>
      <c r="K63" s="162" t="s">
        <v>246</v>
      </c>
      <c r="L63" s="162"/>
      <c r="M63" s="162"/>
      <c r="N63" s="163">
        <v>44173</v>
      </c>
      <c r="O63" s="162"/>
      <c r="P63" s="162"/>
      <c r="Q63" s="162" t="s">
        <v>386</v>
      </c>
      <c r="R63" s="162">
        <v>0</v>
      </c>
      <c r="S63" s="162"/>
      <c r="T63" s="162" t="s">
        <v>426</v>
      </c>
      <c r="U63" s="162">
        <v>0</v>
      </c>
      <c r="V63" s="162"/>
      <c r="W63" s="162" t="s">
        <v>411</v>
      </c>
      <c r="X63" s="162">
        <v>0</v>
      </c>
      <c r="Y63" s="162"/>
      <c r="Z63" s="162" t="s">
        <v>359</v>
      </c>
      <c r="AA63" s="162">
        <v>0</v>
      </c>
      <c r="AB63" s="162"/>
      <c r="AC63" s="162" t="s">
        <v>417</v>
      </c>
      <c r="AD63" s="162">
        <v>0</v>
      </c>
      <c r="AE63" s="162"/>
      <c r="AF63" s="162" t="s">
        <v>458</v>
      </c>
      <c r="AG63" s="162">
        <v>0</v>
      </c>
      <c r="AH63" s="162"/>
      <c r="AI63" s="162" t="s">
        <v>452</v>
      </c>
      <c r="AJ63" s="162">
        <v>0</v>
      </c>
      <c r="AK63" s="162"/>
      <c r="AL63" s="162" t="s">
        <v>390</v>
      </c>
      <c r="AM63" s="162">
        <v>0</v>
      </c>
      <c r="AN63" s="162"/>
      <c r="AO63" s="162" t="s">
        <v>391</v>
      </c>
      <c r="AP63" s="162">
        <v>5</v>
      </c>
      <c r="AQ63" s="162"/>
      <c r="AR63" s="162" t="s">
        <v>341</v>
      </c>
      <c r="AS63" s="162">
        <v>0</v>
      </c>
      <c r="AT63" s="162"/>
      <c r="AU63" s="162" t="s">
        <v>419</v>
      </c>
      <c r="AV63" s="162">
        <v>0</v>
      </c>
      <c r="AW63" s="162"/>
      <c r="AX63" s="162" t="s">
        <v>402</v>
      </c>
      <c r="AY63" s="162">
        <v>0</v>
      </c>
      <c r="AZ63" s="162"/>
      <c r="BA63" s="162" t="s">
        <v>393</v>
      </c>
      <c r="BB63" s="162">
        <v>5</v>
      </c>
      <c r="BC63" s="162"/>
      <c r="BD63" s="162" t="s">
        <v>404</v>
      </c>
      <c r="BE63" s="162">
        <v>5</v>
      </c>
      <c r="BF63" s="162"/>
      <c r="BG63" s="162" t="s">
        <v>405</v>
      </c>
      <c r="BH63" s="162">
        <v>0</v>
      </c>
      <c r="BI63" s="162"/>
      <c r="BJ63" s="162" t="s">
        <v>395</v>
      </c>
      <c r="BK63" s="162">
        <v>0</v>
      </c>
      <c r="BL63" s="162"/>
      <c r="BM63" s="162" t="s">
        <v>444</v>
      </c>
      <c r="BN63" s="162">
        <v>0</v>
      </c>
      <c r="BO63" s="162"/>
      <c r="BP63" s="162" t="s">
        <v>380</v>
      </c>
      <c r="BQ63" s="162">
        <v>5</v>
      </c>
      <c r="BR63" s="162"/>
      <c r="BS63" s="162" t="s">
        <v>350</v>
      </c>
      <c r="BT63" s="162">
        <v>0</v>
      </c>
      <c r="BU63" s="162"/>
      <c r="BV63" s="162" t="s">
        <v>396</v>
      </c>
      <c r="BW63" s="162">
        <v>5</v>
      </c>
      <c r="BX63" s="164"/>
    </row>
    <row r="64" spans="1:76" x14ac:dyDescent="0.25">
      <c r="A64" s="165">
        <v>62</v>
      </c>
      <c r="B64" s="166">
        <v>44173.314722222203</v>
      </c>
      <c r="C64" s="166">
        <v>44173.3426736111</v>
      </c>
      <c r="D64" s="167" t="s">
        <v>566</v>
      </c>
      <c r="E64" s="167" t="s">
        <v>567</v>
      </c>
      <c r="F64" s="167">
        <v>70</v>
      </c>
      <c r="G64" s="167"/>
      <c r="H64" s="167" t="s">
        <v>568</v>
      </c>
      <c r="I64" s="167"/>
      <c r="J64" s="167"/>
      <c r="K64" s="167" t="s">
        <v>283</v>
      </c>
      <c r="L64" s="167"/>
      <c r="M64" s="167"/>
      <c r="N64" s="168">
        <v>44173</v>
      </c>
      <c r="O64" s="167"/>
      <c r="P64" s="167"/>
      <c r="Q64" s="167" t="s">
        <v>386</v>
      </c>
      <c r="R64" s="167">
        <v>0</v>
      </c>
      <c r="S64" s="167"/>
      <c r="T64" s="167" t="s">
        <v>387</v>
      </c>
      <c r="U64" s="167">
        <v>5</v>
      </c>
      <c r="V64" s="167"/>
      <c r="W64" s="167" t="s">
        <v>388</v>
      </c>
      <c r="X64" s="167">
        <v>5</v>
      </c>
      <c r="Y64" s="167"/>
      <c r="Z64" s="167" t="s">
        <v>427</v>
      </c>
      <c r="AA64" s="167">
        <v>5</v>
      </c>
      <c r="AB64" s="167"/>
      <c r="AC64" s="167" t="s">
        <v>335</v>
      </c>
      <c r="AD64" s="167">
        <v>5</v>
      </c>
      <c r="AE64" s="167"/>
      <c r="AF64" s="167" t="s">
        <v>337</v>
      </c>
      <c r="AG64" s="167">
        <v>0</v>
      </c>
      <c r="AH64" s="167"/>
      <c r="AI64" s="167" t="s">
        <v>338</v>
      </c>
      <c r="AJ64" s="167">
        <v>5</v>
      </c>
      <c r="AK64" s="167"/>
      <c r="AL64" s="167" t="s">
        <v>390</v>
      </c>
      <c r="AM64" s="167">
        <v>0</v>
      </c>
      <c r="AN64" s="167"/>
      <c r="AO64" s="167" t="s">
        <v>418</v>
      </c>
      <c r="AP64" s="167">
        <v>0</v>
      </c>
      <c r="AQ64" s="167"/>
      <c r="AR64" s="167" t="s">
        <v>392</v>
      </c>
      <c r="AS64" s="167">
        <v>5</v>
      </c>
      <c r="AT64" s="167"/>
      <c r="AU64" s="167" t="s">
        <v>456</v>
      </c>
      <c r="AV64" s="167">
        <v>0</v>
      </c>
      <c r="AW64" s="167"/>
      <c r="AX64" s="167" t="s">
        <v>343</v>
      </c>
      <c r="AY64" s="167">
        <v>5</v>
      </c>
      <c r="AZ64" s="167"/>
      <c r="BA64" s="167" t="s">
        <v>393</v>
      </c>
      <c r="BB64" s="167">
        <v>5</v>
      </c>
      <c r="BC64" s="167"/>
      <c r="BD64" s="167" t="s">
        <v>378</v>
      </c>
      <c r="BE64" s="167">
        <v>0</v>
      </c>
      <c r="BF64" s="167"/>
      <c r="BG64" s="167" t="s">
        <v>335</v>
      </c>
      <c r="BH64" s="167">
        <v>5</v>
      </c>
      <c r="BI64" s="167"/>
      <c r="BJ64" s="167" t="s">
        <v>379</v>
      </c>
      <c r="BK64" s="167">
        <v>5</v>
      </c>
      <c r="BL64" s="167"/>
      <c r="BM64" s="167" t="s">
        <v>348</v>
      </c>
      <c r="BN64" s="167">
        <v>5</v>
      </c>
      <c r="BO64" s="167"/>
      <c r="BP64" s="167" t="s">
        <v>380</v>
      </c>
      <c r="BQ64" s="167">
        <v>5</v>
      </c>
      <c r="BR64" s="167"/>
      <c r="BS64" s="194" t="s">
        <v>381</v>
      </c>
      <c r="BT64" s="167">
        <v>5</v>
      </c>
      <c r="BU64" s="167"/>
      <c r="BV64" s="167" t="s">
        <v>396</v>
      </c>
      <c r="BW64" s="167">
        <v>5</v>
      </c>
      <c r="BX64" s="169"/>
    </row>
    <row r="65" spans="1:76" x14ac:dyDescent="0.25">
      <c r="A65" s="160">
        <v>63</v>
      </c>
      <c r="B65" s="161">
        <v>44173.316909722198</v>
      </c>
      <c r="C65" s="161">
        <v>44173.342743055597</v>
      </c>
      <c r="D65" s="162" t="s">
        <v>569</v>
      </c>
      <c r="E65" s="162" t="s">
        <v>570</v>
      </c>
      <c r="F65" s="162">
        <v>50</v>
      </c>
      <c r="G65" s="162"/>
      <c r="H65" s="162" t="s">
        <v>571</v>
      </c>
      <c r="I65" s="162"/>
      <c r="J65" s="162"/>
      <c r="K65" s="162" t="s">
        <v>230</v>
      </c>
      <c r="L65" s="162"/>
      <c r="M65" s="162"/>
      <c r="N65" s="163">
        <v>44173</v>
      </c>
      <c r="O65" s="162"/>
      <c r="P65" s="162"/>
      <c r="Q65" s="162" t="s">
        <v>386</v>
      </c>
      <c r="R65" s="162">
        <v>0</v>
      </c>
      <c r="S65" s="162"/>
      <c r="T65" s="162" t="s">
        <v>387</v>
      </c>
      <c r="U65" s="162">
        <v>5</v>
      </c>
      <c r="V65" s="162"/>
      <c r="W65" s="162" t="s">
        <v>334</v>
      </c>
      <c r="X65" s="162">
        <v>0</v>
      </c>
      <c r="Y65" s="162"/>
      <c r="Z65" s="162" t="s">
        <v>427</v>
      </c>
      <c r="AA65" s="162">
        <v>5</v>
      </c>
      <c r="AB65" s="162"/>
      <c r="AC65" s="162" t="s">
        <v>335</v>
      </c>
      <c r="AD65" s="162">
        <v>5</v>
      </c>
      <c r="AE65" s="162"/>
      <c r="AF65" s="162" t="s">
        <v>401</v>
      </c>
      <c r="AG65" s="162">
        <v>0</v>
      </c>
      <c r="AH65" s="162"/>
      <c r="AI65" s="162" t="s">
        <v>389</v>
      </c>
      <c r="AJ65" s="162">
        <v>0</v>
      </c>
      <c r="AK65" s="162"/>
      <c r="AL65" s="162" t="s">
        <v>390</v>
      </c>
      <c r="AM65" s="162">
        <v>0</v>
      </c>
      <c r="AN65" s="162"/>
      <c r="AO65" s="162" t="s">
        <v>418</v>
      </c>
      <c r="AP65" s="162">
        <v>0</v>
      </c>
      <c r="AQ65" s="162"/>
      <c r="AR65" s="162" t="s">
        <v>392</v>
      </c>
      <c r="AS65" s="162">
        <v>5</v>
      </c>
      <c r="AT65" s="162"/>
      <c r="AU65" s="162" t="s">
        <v>456</v>
      </c>
      <c r="AV65" s="162">
        <v>0</v>
      </c>
      <c r="AW65" s="162"/>
      <c r="AX65" s="162" t="s">
        <v>432</v>
      </c>
      <c r="AY65" s="162">
        <v>0</v>
      </c>
      <c r="AZ65" s="162"/>
      <c r="BA65" s="162" t="s">
        <v>364</v>
      </c>
      <c r="BB65" s="162">
        <v>0</v>
      </c>
      <c r="BC65" s="162"/>
      <c r="BD65" s="162" t="s">
        <v>378</v>
      </c>
      <c r="BE65" s="162">
        <v>0</v>
      </c>
      <c r="BF65" s="162"/>
      <c r="BG65" s="162" t="s">
        <v>335</v>
      </c>
      <c r="BH65" s="162">
        <v>5</v>
      </c>
      <c r="BI65" s="162"/>
      <c r="BJ65" s="162" t="s">
        <v>379</v>
      </c>
      <c r="BK65" s="162">
        <v>5</v>
      </c>
      <c r="BL65" s="162"/>
      <c r="BM65" s="162" t="s">
        <v>348</v>
      </c>
      <c r="BN65" s="162">
        <v>5</v>
      </c>
      <c r="BO65" s="162"/>
      <c r="BP65" s="162" t="s">
        <v>380</v>
      </c>
      <c r="BQ65" s="162">
        <v>5</v>
      </c>
      <c r="BR65" s="162"/>
      <c r="BS65" s="195" t="s">
        <v>381</v>
      </c>
      <c r="BT65" s="162">
        <v>5</v>
      </c>
      <c r="BU65" s="162"/>
      <c r="BV65" s="162" t="s">
        <v>396</v>
      </c>
      <c r="BW65" s="162">
        <v>5</v>
      </c>
      <c r="BX65" s="164"/>
    </row>
    <row r="66" spans="1:76" x14ac:dyDescent="0.25">
      <c r="A66" s="165">
        <v>64</v>
      </c>
      <c r="B66" s="166">
        <v>44173.322164351797</v>
      </c>
      <c r="C66" s="166">
        <v>44173.342743055597</v>
      </c>
      <c r="D66" s="167" t="s">
        <v>572</v>
      </c>
      <c r="E66" s="167" t="s">
        <v>573</v>
      </c>
      <c r="F66" s="167">
        <v>40</v>
      </c>
      <c r="G66" s="167"/>
      <c r="H66" s="167" t="s">
        <v>574</v>
      </c>
      <c r="I66" s="167"/>
      <c r="J66" s="167"/>
      <c r="K66" s="167" t="s">
        <v>143</v>
      </c>
      <c r="L66" s="167"/>
      <c r="M66" s="167"/>
      <c r="N66" s="168">
        <v>44173</v>
      </c>
      <c r="O66" s="167"/>
      <c r="P66" s="167"/>
      <c r="Q66" s="167" t="s">
        <v>437</v>
      </c>
      <c r="R66" s="167">
        <v>5</v>
      </c>
      <c r="S66" s="167"/>
      <c r="T66" s="167" t="s">
        <v>387</v>
      </c>
      <c r="U66" s="167">
        <v>5</v>
      </c>
      <c r="V66" s="167"/>
      <c r="W66" s="167" t="s">
        <v>411</v>
      </c>
      <c r="X66" s="167">
        <v>0</v>
      </c>
      <c r="Y66" s="167"/>
      <c r="Z66" s="167" t="s">
        <v>359</v>
      </c>
      <c r="AA66" s="167">
        <v>0</v>
      </c>
      <c r="AB66" s="167"/>
      <c r="AC66" s="167" t="s">
        <v>359</v>
      </c>
      <c r="AD66" s="167">
        <v>0</v>
      </c>
      <c r="AE66" s="167"/>
      <c r="AF66" s="167" t="s">
        <v>401</v>
      </c>
      <c r="AG66" s="167">
        <v>0</v>
      </c>
      <c r="AH66" s="167"/>
      <c r="AI66" s="167" t="s">
        <v>412</v>
      </c>
      <c r="AJ66" s="167">
        <v>0</v>
      </c>
      <c r="AK66" s="167"/>
      <c r="AL66" s="167" t="s">
        <v>390</v>
      </c>
      <c r="AM66" s="167">
        <v>0</v>
      </c>
      <c r="AN66" s="167"/>
      <c r="AO66" s="167" t="s">
        <v>442</v>
      </c>
      <c r="AP66" s="167">
        <v>0</v>
      </c>
      <c r="AQ66" s="167"/>
      <c r="AR66" s="167" t="s">
        <v>392</v>
      </c>
      <c r="AS66" s="167">
        <v>5</v>
      </c>
      <c r="AT66" s="167"/>
      <c r="AU66" s="167" t="s">
        <v>443</v>
      </c>
      <c r="AV66" s="167">
        <v>0</v>
      </c>
      <c r="AW66" s="167"/>
      <c r="AX66" s="167" t="s">
        <v>432</v>
      </c>
      <c r="AY66" s="167">
        <v>0</v>
      </c>
      <c r="AZ66" s="167"/>
      <c r="BA66" s="167" t="s">
        <v>364</v>
      </c>
      <c r="BB66" s="167">
        <v>0</v>
      </c>
      <c r="BC66" s="167"/>
      <c r="BD66" s="167" t="s">
        <v>492</v>
      </c>
      <c r="BE66" s="167">
        <v>0</v>
      </c>
      <c r="BF66" s="167"/>
      <c r="BG66" s="167" t="s">
        <v>335</v>
      </c>
      <c r="BH66" s="167">
        <v>5</v>
      </c>
      <c r="BI66" s="167"/>
      <c r="BJ66" s="167" t="s">
        <v>379</v>
      </c>
      <c r="BK66" s="167">
        <v>5</v>
      </c>
      <c r="BL66" s="167"/>
      <c r="BM66" s="167" t="s">
        <v>421</v>
      </c>
      <c r="BN66" s="167">
        <v>0</v>
      </c>
      <c r="BO66" s="167"/>
      <c r="BP66" s="167" t="s">
        <v>380</v>
      </c>
      <c r="BQ66" s="167">
        <v>5</v>
      </c>
      <c r="BR66" s="167"/>
      <c r="BS66" s="194" t="s">
        <v>381</v>
      </c>
      <c r="BT66" s="167">
        <v>5</v>
      </c>
      <c r="BU66" s="167"/>
      <c r="BV66" s="167" t="s">
        <v>396</v>
      </c>
      <c r="BW66" s="167">
        <v>5</v>
      </c>
      <c r="BX66" s="169"/>
    </row>
    <row r="67" spans="1:76" x14ac:dyDescent="0.25">
      <c r="A67" s="160">
        <v>65</v>
      </c>
      <c r="B67" s="161">
        <v>44173.315671296303</v>
      </c>
      <c r="C67" s="161">
        <v>44173.342824074098</v>
      </c>
      <c r="D67" s="162" t="s">
        <v>575</v>
      </c>
      <c r="E67" s="162" t="s">
        <v>576</v>
      </c>
      <c r="F67" s="162">
        <v>45</v>
      </c>
      <c r="G67" s="162"/>
      <c r="H67" s="162" t="s">
        <v>577</v>
      </c>
      <c r="I67" s="162"/>
      <c r="J67" s="162"/>
      <c r="K67" s="162" t="s">
        <v>239</v>
      </c>
      <c r="L67" s="162"/>
      <c r="M67" s="162"/>
      <c r="N67" s="163">
        <v>44173</v>
      </c>
      <c r="O67" s="162"/>
      <c r="P67" s="162"/>
      <c r="Q67" s="162" t="s">
        <v>386</v>
      </c>
      <c r="R67" s="162">
        <v>0</v>
      </c>
      <c r="S67" s="162"/>
      <c r="T67" s="162" t="s">
        <v>333</v>
      </c>
      <c r="U67" s="162">
        <v>0</v>
      </c>
      <c r="V67" s="162"/>
      <c r="W67" s="162" t="s">
        <v>357</v>
      </c>
      <c r="X67" s="162">
        <v>0</v>
      </c>
      <c r="Y67" s="162"/>
      <c r="Z67" s="162" t="s">
        <v>427</v>
      </c>
      <c r="AA67" s="162">
        <v>5</v>
      </c>
      <c r="AB67" s="162"/>
      <c r="AC67" s="162" t="s">
        <v>335</v>
      </c>
      <c r="AD67" s="162">
        <v>5</v>
      </c>
      <c r="AE67" s="162"/>
      <c r="AF67" s="162" t="s">
        <v>401</v>
      </c>
      <c r="AG67" s="162">
        <v>0</v>
      </c>
      <c r="AH67" s="162"/>
      <c r="AI67" s="162" t="s">
        <v>412</v>
      </c>
      <c r="AJ67" s="162">
        <v>0</v>
      </c>
      <c r="AK67" s="162"/>
      <c r="AL67" s="162" t="s">
        <v>390</v>
      </c>
      <c r="AM67" s="162">
        <v>0</v>
      </c>
      <c r="AN67" s="162"/>
      <c r="AO67" s="162" t="s">
        <v>418</v>
      </c>
      <c r="AP67" s="162">
        <v>0</v>
      </c>
      <c r="AQ67" s="162"/>
      <c r="AR67" s="162" t="s">
        <v>392</v>
      </c>
      <c r="AS67" s="162">
        <v>5</v>
      </c>
      <c r="AT67" s="162"/>
      <c r="AU67" s="162" t="s">
        <v>456</v>
      </c>
      <c r="AV67" s="162">
        <v>0</v>
      </c>
      <c r="AW67" s="162"/>
      <c r="AX67" s="162" t="s">
        <v>343</v>
      </c>
      <c r="AY67" s="162">
        <v>5</v>
      </c>
      <c r="AZ67" s="162"/>
      <c r="BA67" s="162" t="s">
        <v>377</v>
      </c>
      <c r="BB67" s="162">
        <v>0</v>
      </c>
      <c r="BC67" s="162"/>
      <c r="BD67" s="162" t="s">
        <v>378</v>
      </c>
      <c r="BE67" s="162">
        <v>0</v>
      </c>
      <c r="BF67" s="162"/>
      <c r="BG67" s="162" t="s">
        <v>335</v>
      </c>
      <c r="BH67" s="162">
        <v>5</v>
      </c>
      <c r="BI67" s="162"/>
      <c r="BJ67" s="162" t="s">
        <v>379</v>
      </c>
      <c r="BK67" s="162">
        <v>5</v>
      </c>
      <c r="BL67" s="162"/>
      <c r="BM67" s="162" t="s">
        <v>348</v>
      </c>
      <c r="BN67" s="162">
        <v>5</v>
      </c>
      <c r="BO67" s="162"/>
      <c r="BP67" s="162" t="s">
        <v>380</v>
      </c>
      <c r="BQ67" s="162">
        <v>5</v>
      </c>
      <c r="BR67" s="162"/>
      <c r="BS67" s="195" t="s">
        <v>381</v>
      </c>
      <c r="BT67" s="162">
        <v>5</v>
      </c>
      <c r="BU67" s="162"/>
      <c r="BV67" s="162" t="s">
        <v>351</v>
      </c>
      <c r="BW67" s="162">
        <v>0</v>
      </c>
      <c r="BX67" s="164"/>
    </row>
    <row r="68" spans="1:76" x14ac:dyDescent="0.25">
      <c r="A68" s="165">
        <v>66</v>
      </c>
      <c r="B68" s="166">
        <v>44173.313449074099</v>
      </c>
      <c r="C68" s="166">
        <v>44173.3428935185</v>
      </c>
      <c r="D68" s="167" t="s">
        <v>280</v>
      </c>
      <c r="E68" s="167" t="s">
        <v>281</v>
      </c>
      <c r="F68" s="167">
        <v>75</v>
      </c>
      <c r="G68" s="167"/>
      <c r="H68" s="167" t="s">
        <v>282</v>
      </c>
      <c r="I68" s="167"/>
      <c r="J68" s="167"/>
      <c r="K68" s="167" t="s">
        <v>283</v>
      </c>
      <c r="L68" s="167"/>
      <c r="M68" s="167"/>
      <c r="N68" s="168">
        <v>44173</v>
      </c>
      <c r="O68" s="167"/>
      <c r="P68" s="167"/>
      <c r="Q68" s="167" t="s">
        <v>386</v>
      </c>
      <c r="R68" s="167">
        <v>0</v>
      </c>
      <c r="S68" s="167"/>
      <c r="T68" s="167" t="s">
        <v>387</v>
      </c>
      <c r="U68" s="167">
        <v>5</v>
      </c>
      <c r="V68" s="167"/>
      <c r="W68" s="167" t="s">
        <v>388</v>
      </c>
      <c r="X68" s="167">
        <v>5</v>
      </c>
      <c r="Y68" s="167"/>
      <c r="Z68" s="167" t="s">
        <v>427</v>
      </c>
      <c r="AA68" s="167">
        <v>5</v>
      </c>
      <c r="AB68" s="167"/>
      <c r="AC68" s="167" t="s">
        <v>335</v>
      </c>
      <c r="AD68" s="167">
        <v>5</v>
      </c>
      <c r="AE68" s="167"/>
      <c r="AF68" s="167" t="s">
        <v>375</v>
      </c>
      <c r="AG68" s="167">
        <v>0</v>
      </c>
      <c r="AH68" s="167"/>
      <c r="AI68" s="167" t="s">
        <v>338</v>
      </c>
      <c r="AJ68" s="167">
        <v>5</v>
      </c>
      <c r="AK68" s="167"/>
      <c r="AL68" s="167" t="s">
        <v>361</v>
      </c>
      <c r="AM68" s="167">
        <v>5</v>
      </c>
      <c r="AN68" s="167"/>
      <c r="AO68" s="167" t="s">
        <v>418</v>
      </c>
      <c r="AP68" s="167">
        <v>0</v>
      </c>
      <c r="AQ68" s="167"/>
      <c r="AR68" s="167" t="s">
        <v>392</v>
      </c>
      <c r="AS68" s="167">
        <v>5</v>
      </c>
      <c r="AT68" s="167"/>
      <c r="AU68" s="167" t="s">
        <v>456</v>
      </c>
      <c r="AV68" s="167">
        <v>0</v>
      </c>
      <c r="AW68" s="167"/>
      <c r="AX68" s="167" t="s">
        <v>343</v>
      </c>
      <c r="AY68" s="167">
        <v>5</v>
      </c>
      <c r="AZ68" s="167"/>
      <c r="BA68" s="167" t="s">
        <v>393</v>
      </c>
      <c r="BB68" s="167">
        <v>5</v>
      </c>
      <c r="BC68" s="167"/>
      <c r="BD68" s="167" t="s">
        <v>378</v>
      </c>
      <c r="BE68" s="167">
        <v>0</v>
      </c>
      <c r="BF68" s="167"/>
      <c r="BG68" s="167" t="s">
        <v>335</v>
      </c>
      <c r="BH68" s="167">
        <v>5</v>
      </c>
      <c r="BI68" s="167"/>
      <c r="BJ68" s="167" t="s">
        <v>379</v>
      </c>
      <c r="BK68" s="167">
        <v>5</v>
      </c>
      <c r="BL68" s="167"/>
      <c r="BM68" s="167" t="s">
        <v>348</v>
      </c>
      <c r="BN68" s="167">
        <v>5</v>
      </c>
      <c r="BO68" s="167"/>
      <c r="BP68" s="167" t="s">
        <v>380</v>
      </c>
      <c r="BQ68" s="167">
        <v>5</v>
      </c>
      <c r="BR68" s="167"/>
      <c r="BS68" s="194" t="s">
        <v>381</v>
      </c>
      <c r="BT68" s="167">
        <v>5</v>
      </c>
      <c r="BU68" s="167"/>
      <c r="BV68" s="167" t="s">
        <v>396</v>
      </c>
      <c r="BW68" s="167">
        <v>5</v>
      </c>
      <c r="BX68" s="169"/>
    </row>
    <row r="69" spans="1:76" x14ac:dyDescent="0.25">
      <c r="A69" s="160">
        <v>67</v>
      </c>
      <c r="B69" s="161">
        <v>44173.313032407401</v>
      </c>
      <c r="C69" s="161">
        <v>44173.343182870398</v>
      </c>
      <c r="D69" s="162" t="s">
        <v>250</v>
      </c>
      <c r="E69" s="162" t="s">
        <v>251</v>
      </c>
      <c r="F69" s="162">
        <v>85</v>
      </c>
      <c r="G69" s="162"/>
      <c r="H69" s="162" t="s">
        <v>251</v>
      </c>
      <c r="I69" s="162"/>
      <c r="J69" s="162"/>
      <c r="K69" s="162" t="s">
        <v>246</v>
      </c>
      <c r="L69" s="162"/>
      <c r="M69" s="162"/>
      <c r="N69" s="163">
        <v>44173</v>
      </c>
      <c r="O69" s="162"/>
      <c r="P69" s="162"/>
      <c r="Q69" s="162" t="s">
        <v>437</v>
      </c>
      <c r="R69" s="162">
        <v>5</v>
      </c>
      <c r="S69" s="162"/>
      <c r="T69" s="162" t="s">
        <v>387</v>
      </c>
      <c r="U69" s="162">
        <v>5</v>
      </c>
      <c r="V69" s="162"/>
      <c r="W69" s="162" t="s">
        <v>374</v>
      </c>
      <c r="X69" s="162">
        <v>0</v>
      </c>
      <c r="Y69" s="162"/>
      <c r="Z69" s="162" t="s">
        <v>427</v>
      </c>
      <c r="AA69" s="162">
        <v>5</v>
      </c>
      <c r="AB69" s="162"/>
      <c r="AC69" s="162" t="s">
        <v>335</v>
      </c>
      <c r="AD69" s="162">
        <v>5</v>
      </c>
      <c r="AE69" s="162"/>
      <c r="AF69" s="162" t="s">
        <v>360</v>
      </c>
      <c r="AG69" s="162">
        <v>5</v>
      </c>
      <c r="AH69" s="162"/>
      <c r="AI69" s="162" t="s">
        <v>389</v>
      </c>
      <c r="AJ69" s="162">
        <v>0</v>
      </c>
      <c r="AK69" s="162"/>
      <c r="AL69" s="162" t="s">
        <v>361</v>
      </c>
      <c r="AM69" s="162">
        <v>5</v>
      </c>
      <c r="AN69" s="162"/>
      <c r="AO69" s="162" t="s">
        <v>391</v>
      </c>
      <c r="AP69" s="162">
        <v>5</v>
      </c>
      <c r="AQ69" s="162"/>
      <c r="AR69" s="162" t="s">
        <v>392</v>
      </c>
      <c r="AS69" s="162">
        <v>5</v>
      </c>
      <c r="AT69" s="162"/>
      <c r="AU69" s="162" t="s">
        <v>342</v>
      </c>
      <c r="AV69" s="162">
        <v>5</v>
      </c>
      <c r="AW69" s="162"/>
      <c r="AX69" s="162" t="s">
        <v>343</v>
      </c>
      <c r="AY69" s="162">
        <v>5</v>
      </c>
      <c r="AZ69" s="162"/>
      <c r="BA69" s="162" t="s">
        <v>393</v>
      </c>
      <c r="BB69" s="162">
        <v>5</v>
      </c>
      <c r="BC69" s="162"/>
      <c r="BD69" s="162" t="s">
        <v>378</v>
      </c>
      <c r="BE69" s="162">
        <v>0</v>
      </c>
      <c r="BF69" s="162"/>
      <c r="BG69" s="162" t="s">
        <v>335</v>
      </c>
      <c r="BH69" s="162">
        <v>5</v>
      </c>
      <c r="BI69" s="162"/>
      <c r="BJ69" s="162" t="s">
        <v>379</v>
      </c>
      <c r="BK69" s="162">
        <v>5</v>
      </c>
      <c r="BL69" s="162"/>
      <c r="BM69" s="162" t="s">
        <v>348</v>
      </c>
      <c r="BN69" s="162">
        <v>5</v>
      </c>
      <c r="BO69" s="162"/>
      <c r="BP69" s="162" t="s">
        <v>380</v>
      </c>
      <c r="BQ69" s="162">
        <v>5</v>
      </c>
      <c r="BR69" s="162"/>
      <c r="BS69" s="195" t="s">
        <v>381</v>
      </c>
      <c r="BT69" s="162">
        <v>5</v>
      </c>
      <c r="BU69" s="162"/>
      <c r="BV69" s="162" t="s">
        <v>396</v>
      </c>
      <c r="BW69" s="162">
        <v>5</v>
      </c>
      <c r="BX69" s="164"/>
    </row>
    <row r="70" spans="1:76" x14ac:dyDescent="0.25">
      <c r="A70" s="165">
        <v>68</v>
      </c>
      <c r="B70" s="166">
        <v>44173.3152430556</v>
      </c>
      <c r="C70" s="166">
        <v>44173.3432060185</v>
      </c>
      <c r="D70" s="167" t="s">
        <v>578</v>
      </c>
      <c r="E70" s="167" t="s">
        <v>579</v>
      </c>
      <c r="F70" s="167">
        <v>80</v>
      </c>
      <c r="G70" s="167"/>
      <c r="H70" s="167" t="s">
        <v>580</v>
      </c>
      <c r="I70" s="167"/>
      <c r="J70" s="167"/>
      <c r="K70" s="167" t="s">
        <v>246</v>
      </c>
      <c r="L70" s="167"/>
      <c r="M70" s="167"/>
      <c r="N70" s="168">
        <v>44174</v>
      </c>
      <c r="O70" s="167"/>
      <c r="P70" s="167"/>
      <c r="Q70" s="167" t="s">
        <v>437</v>
      </c>
      <c r="R70" s="167">
        <v>5</v>
      </c>
      <c r="S70" s="167"/>
      <c r="T70" s="167" t="s">
        <v>387</v>
      </c>
      <c r="U70" s="167">
        <v>5</v>
      </c>
      <c r="V70" s="167"/>
      <c r="W70" s="167" t="s">
        <v>374</v>
      </c>
      <c r="X70" s="167">
        <v>0</v>
      </c>
      <c r="Y70" s="167"/>
      <c r="Z70" s="167" t="s">
        <v>427</v>
      </c>
      <c r="AA70" s="167">
        <v>5</v>
      </c>
      <c r="AB70" s="167"/>
      <c r="AC70" s="167" t="s">
        <v>335</v>
      </c>
      <c r="AD70" s="167">
        <v>5</v>
      </c>
      <c r="AE70" s="167"/>
      <c r="AF70" s="167" t="s">
        <v>360</v>
      </c>
      <c r="AG70" s="167">
        <v>5</v>
      </c>
      <c r="AH70" s="167"/>
      <c r="AI70" s="167" t="s">
        <v>389</v>
      </c>
      <c r="AJ70" s="167">
        <v>0</v>
      </c>
      <c r="AK70" s="167"/>
      <c r="AL70" s="167" t="s">
        <v>361</v>
      </c>
      <c r="AM70" s="167">
        <v>5</v>
      </c>
      <c r="AN70" s="167"/>
      <c r="AO70" s="167" t="s">
        <v>391</v>
      </c>
      <c r="AP70" s="167">
        <v>5</v>
      </c>
      <c r="AQ70" s="167"/>
      <c r="AR70" s="167" t="s">
        <v>392</v>
      </c>
      <c r="AS70" s="167">
        <v>5</v>
      </c>
      <c r="AT70" s="167"/>
      <c r="AU70" s="167" t="s">
        <v>342</v>
      </c>
      <c r="AV70" s="167">
        <v>5</v>
      </c>
      <c r="AW70" s="167"/>
      <c r="AX70" s="167" t="s">
        <v>343</v>
      </c>
      <c r="AY70" s="167">
        <v>5</v>
      </c>
      <c r="AZ70" s="167"/>
      <c r="BA70" s="167" t="s">
        <v>393</v>
      </c>
      <c r="BB70" s="167">
        <v>5</v>
      </c>
      <c r="BC70" s="167"/>
      <c r="BD70" s="167" t="s">
        <v>378</v>
      </c>
      <c r="BE70" s="167">
        <v>0</v>
      </c>
      <c r="BF70" s="167"/>
      <c r="BG70" s="167" t="s">
        <v>335</v>
      </c>
      <c r="BH70" s="167">
        <v>5</v>
      </c>
      <c r="BI70" s="167"/>
      <c r="BJ70" s="167" t="s">
        <v>379</v>
      </c>
      <c r="BK70" s="167">
        <v>5</v>
      </c>
      <c r="BL70" s="167"/>
      <c r="BM70" s="167" t="s">
        <v>348</v>
      </c>
      <c r="BN70" s="167">
        <v>5</v>
      </c>
      <c r="BO70" s="167"/>
      <c r="BP70" s="167" t="s">
        <v>445</v>
      </c>
      <c r="BQ70" s="167">
        <v>0</v>
      </c>
      <c r="BR70" s="167"/>
      <c r="BS70" s="194" t="s">
        <v>381</v>
      </c>
      <c r="BT70" s="167">
        <v>5</v>
      </c>
      <c r="BU70" s="167"/>
      <c r="BV70" s="167" t="s">
        <v>396</v>
      </c>
      <c r="BW70" s="167">
        <v>5</v>
      </c>
      <c r="BX70" s="169"/>
    </row>
    <row r="71" spans="1:76" x14ac:dyDescent="0.25">
      <c r="A71" s="160">
        <v>69</v>
      </c>
      <c r="B71" s="161">
        <v>44173.313611111102</v>
      </c>
      <c r="C71" s="161">
        <v>44173.343263888899</v>
      </c>
      <c r="D71" s="162" t="s">
        <v>581</v>
      </c>
      <c r="E71" s="162" t="s">
        <v>582</v>
      </c>
      <c r="F71" s="162">
        <v>45</v>
      </c>
      <c r="G71" s="162"/>
      <c r="H71" s="162" t="s">
        <v>583</v>
      </c>
      <c r="I71" s="162"/>
      <c r="J71" s="162"/>
      <c r="K71" s="162" t="s">
        <v>143</v>
      </c>
      <c r="L71" s="162"/>
      <c r="M71" s="162"/>
      <c r="N71" s="163">
        <v>44173</v>
      </c>
      <c r="O71" s="162"/>
      <c r="P71" s="162"/>
      <c r="Q71" s="162" t="s">
        <v>332</v>
      </c>
      <c r="R71" s="162">
        <v>0</v>
      </c>
      <c r="S71" s="162"/>
      <c r="T71" s="162" t="s">
        <v>387</v>
      </c>
      <c r="U71" s="162">
        <v>5</v>
      </c>
      <c r="V71" s="162"/>
      <c r="W71" s="162" t="s">
        <v>334</v>
      </c>
      <c r="X71" s="162">
        <v>0</v>
      </c>
      <c r="Y71" s="162"/>
      <c r="Z71" s="162" t="s">
        <v>400</v>
      </c>
      <c r="AA71" s="162">
        <v>0</v>
      </c>
      <c r="AB71" s="162"/>
      <c r="AC71" s="162" t="s">
        <v>359</v>
      </c>
      <c r="AD71" s="162">
        <v>0</v>
      </c>
      <c r="AE71" s="162"/>
      <c r="AF71" s="162" t="s">
        <v>360</v>
      </c>
      <c r="AG71" s="162">
        <v>5</v>
      </c>
      <c r="AH71" s="162"/>
      <c r="AI71" s="162" t="s">
        <v>338</v>
      </c>
      <c r="AJ71" s="162">
        <v>5</v>
      </c>
      <c r="AK71" s="162"/>
      <c r="AL71" s="162" t="s">
        <v>390</v>
      </c>
      <c r="AM71" s="162">
        <v>0</v>
      </c>
      <c r="AN71" s="162"/>
      <c r="AO71" s="162" t="s">
        <v>391</v>
      </c>
      <c r="AP71" s="162">
        <v>5</v>
      </c>
      <c r="AQ71" s="162"/>
      <c r="AR71" s="162" t="s">
        <v>341</v>
      </c>
      <c r="AS71" s="162">
        <v>0</v>
      </c>
      <c r="AT71" s="162"/>
      <c r="AU71" s="162" t="s">
        <v>362</v>
      </c>
      <c r="AV71" s="162">
        <v>0</v>
      </c>
      <c r="AW71" s="162"/>
      <c r="AX71" s="162" t="s">
        <v>413</v>
      </c>
      <c r="AY71" s="162">
        <v>0</v>
      </c>
      <c r="AZ71" s="162"/>
      <c r="BA71" s="162" t="s">
        <v>403</v>
      </c>
      <c r="BB71" s="162">
        <v>0</v>
      </c>
      <c r="BC71" s="162"/>
      <c r="BD71" s="162" t="s">
        <v>404</v>
      </c>
      <c r="BE71" s="162">
        <v>5</v>
      </c>
      <c r="BF71" s="162"/>
      <c r="BG71" s="162" t="s">
        <v>335</v>
      </c>
      <c r="BH71" s="162">
        <v>5</v>
      </c>
      <c r="BI71" s="162"/>
      <c r="BJ71" s="162" t="s">
        <v>433</v>
      </c>
      <c r="BK71" s="162">
        <v>0</v>
      </c>
      <c r="BL71" s="162"/>
      <c r="BM71" s="162" t="s">
        <v>348</v>
      </c>
      <c r="BN71" s="162">
        <v>5</v>
      </c>
      <c r="BO71" s="162"/>
      <c r="BP71" s="162" t="s">
        <v>380</v>
      </c>
      <c r="BQ71" s="162">
        <v>5</v>
      </c>
      <c r="BR71" s="162"/>
      <c r="BS71" s="195" t="s">
        <v>369</v>
      </c>
      <c r="BT71" s="162">
        <v>0</v>
      </c>
      <c r="BU71" s="162"/>
      <c r="BV71" s="162" t="s">
        <v>396</v>
      </c>
      <c r="BW71" s="162">
        <v>5</v>
      </c>
      <c r="BX71" s="164"/>
    </row>
    <row r="72" spans="1:76" x14ac:dyDescent="0.25">
      <c r="A72" s="165">
        <v>70</v>
      </c>
      <c r="B72" s="166">
        <v>44173.339236111096</v>
      </c>
      <c r="C72" s="166">
        <v>44173.343784722201</v>
      </c>
      <c r="D72" s="167" t="s">
        <v>200</v>
      </c>
      <c r="E72" s="167" t="s">
        <v>201</v>
      </c>
      <c r="F72" s="167">
        <v>45</v>
      </c>
      <c r="G72" s="167"/>
      <c r="H72" s="167" t="s">
        <v>202</v>
      </c>
      <c r="I72" s="167"/>
      <c r="J72" s="167"/>
      <c r="K72" s="167" t="s">
        <v>457</v>
      </c>
      <c r="L72" s="167"/>
      <c r="M72" s="167"/>
      <c r="N72" s="168">
        <v>44173</v>
      </c>
      <c r="O72" s="167"/>
      <c r="P72" s="167"/>
      <c r="Q72" s="167" t="s">
        <v>355</v>
      </c>
      <c r="R72" s="167">
        <v>0</v>
      </c>
      <c r="S72" s="167"/>
      <c r="T72" s="167" t="s">
        <v>356</v>
      </c>
      <c r="U72" s="167">
        <v>0</v>
      </c>
      <c r="V72" s="167"/>
      <c r="W72" s="167" t="s">
        <v>334</v>
      </c>
      <c r="X72" s="167">
        <v>0</v>
      </c>
      <c r="Y72" s="167"/>
      <c r="Z72" s="167" t="s">
        <v>400</v>
      </c>
      <c r="AA72" s="167">
        <v>0</v>
      </c>
      <c r="AB72" s="167"/>
      <c r="AC72" s="167" t="s">
        <v>417</v>
      </c>
      <c r="AD72" s="167">
        <v>0</v>
      </c>
      <c r="AE72" s="167"/>
      <c r="AF72" s="167" t="s">
        <v>458</v>
      </c>
      <c r="AG72" s="167">
        <v>0</v>
      </c>
      <c r="AH72" s="167"/>
      <c r="AI72" s="167" t="s">
        <v>338</v>
      </c>
      <c r="AJ72" s="167">
        <v>5</v>
      </c>
      <c r="AK72" s="167"/>
      <c r="AL72" s="167" t="s">
        <v>390</v>
      </c>
      <c r="AM72" s="167">
        <v>0</v>
      </c>
      <c r="AN72" s="167"/>
      <c r="AO72" s="167" t="s">
        <v>391</v>
      </c>
      <c r="AP72" s="167">
        <v>5</v>
      </c>
      <c r="AQ72" s="167"/>
      <c r="AR72" s="167" t="s">
        <v>392</v>
      </c>
      <c r="AS72" s="167">
        <v>5</v>
      </c>
      <c r="AT72" s="167"/>
      <c r="AU72" s="167" t="s">
        <v>456</v>
      </c>
      <c r="AV72" s="167">
        <v>0</v>
      </c>
      <c r="AW72" s="167"/>
      <c r="AX72" s="167" t="s">
        <v>432</v>
      </c>
      <c r="AY72" s="167">
        <v>0</v>
      </c>
      <c r="AZ72" s="167"/>
      <c r="BA72" s="167" t="s">
        <v>393</v>
      </c>
      <c r="BB72" s="167">
        <v>5</v>
      </c>
      <c r="BC72" s="167"/>
      <c r="BD72" s="167" t="s">
        <v>404</v>
      </c>
      <c r="BE72" s="167">
        <v>5</v>
      </c>
      <c r="BF72" s="167"/>
      <c r="BG72" s="167" t="s">
        <v>346</v>
      </c>
      <c r="BH72" s="167">
        <v>0</v>
      </c>
      <c r="BI72" s="167"/>
      <c r="BJ72" s="167" t="s">
        <v>379</v>
      </c>
      <c r="BK72" s="167">
        <v>5</v>
      </c>
      <c r="BL72" s="167"/>
      <c r="BM72" s="167" t="s">
        <v>348</v>
      </c>
      <c r="BN72" s="167">
        <v>5</v>
      </c>
      <c r="BO72" s="167"/>
      <c r="BP72" s="167" t="s">
        <v>368</v>
      </c>
      <c r="BQ72" s="167">
        <v>0</v>
      </c>
      <c r="BR72" s="167"/>
      <c r="BS72" s="194" t="s">
        <v>381</v>
      </c>
      <c r="BT72" s="167">
        <v>5</v>
      </c>
      <c r="BU72" s="167"/>
      <c r="BV72" s="167" t="s">
        <v>396</v>
      </c>
      <c r="BW72" s="167">
        <v>5</v>
      </c>
      <c r="BX72" s="169"/>
    </row>
    <row r="73" spans="1:76" x14ac:dyDescent="0.25">
      <c r="A73" s="160">
        <v>71</v>
      </c>
      <c r="B73" s="161">
        <v>44173.313148148103</v>
      </c>
      <c r="C73" s="161">
        <v>44173.344363425902</v>
      </c>
      <c r="D73" s="162" t="s">
        <v>584</v>
      </c>
      <c r="E73" s="162" t="s">
        <v>544</v>
      </c>
      <c r="F73" s="162">
        <v>80</v>
      </c>
      <c r="G73" s="162"/>
      <c r="H73" s="162" t="s">
        <v>585</v>
      </c>
      <c r="I73" s="162"/>
      <c r="J73" s="162"/>
      <c r="K73" s="162" t="s">
        <v>283</v>
      </c>
      <c r="L73" s="162"/>
      <c r="M73" s="162"/>
      <c r="N73" s="163">
        <v>44173</v>
      </c>
      <c r="O73" s="162"/>
      <c r="P73" s="162"/>
      <c r="Q73" s="162"/>
      <c r="R73" s="162">
        <v>0</v>
      </c>
      <c r="S73" s="162"/>
      <c r="T73" s="162" t="s">
        <v>387</v>
      </c>
      <c r="U73" s="162">
        <v>5</v>
      </c>
      <c r="V73" s="162"/>
      <c r="W73" s="162" t="s">
        <v>411</v>
      </c>
      <c r="X73" s="162">
        <v>0</v>
      </c>
      <c r="Y73" s="162"/>
      <c r="Z73" s="162" t="s">
        <v>359</v>
      </c>
      <c r="AA73" s="162">
        <v>0</v>
      </c>
      <c r="AB73" s="162"/>
      <c r="AC73" s="162" t="s">
        <v>335</v>
      </c>
      <c r="AD73" s="162">
        <v>5</v>
      </c>
      <c r="AE73" s="162"/>
      <c r="AF73" s="162" t="s">
        <v>360</v>
      </c>
      <c r="AG73" s="162">
        <v>5</v>
      </c>
      <c r="AH73" s="162"/>
      <c r="AI73" s="162" t="s">
        <v>412</v>
      </c>
      <c r="AJ73" s="162">
        <v>0</v>
      </c>
      <c r="AK73" s="162"/>
      <c r="AL73" s="162" t="s">
        <v>361</v>
      </c>
      <c r="AM73" s="162">
        <v>5</v>
      </c>
      <c r="AN73" s="162"/>
      <c r="AO73" s="162" t="s">
        <v>391</v>
      </c>
      <c r="AP73" s="162">
        <v>5</v>
      </c>
      <c r="AQ73" s="162"/>
      <c r="AR73" s="162" t="s">
        <v>392</v>
      </c>
      <c r="AS73" s="162">
        <v>5</v>
      </c>
      <c r="AT73" s="162"/>
      <c r="AU73" s="162" t="s">
        <v>342</v>
      </c>
      <c r="AV73" s="162">
        <v>5</v>
      </c>
      <c r="AW73" s="162"/>
      <c r="AX73" s="162" t="s">
        <v>343</v>
      </c>
      <c r="AY73" s="162">
        <v>5</v>
      </c>
      <c r="AZ73" s="162"/>
      <c r="BA73" s="162" t="s">
        <v>393</v>
      </c>
      <c r="BB73" s="162">
        <v>5</v>
      </c>
      <c r="BC73" s="162"/>
      <c r="BD73" s="162" t="s">
        <v>404</v>
      </c>
      <c r="BE73" s="162">
        <v>5</v>
      </c>
      <c r="BF73" s="162"/>
      <c r="BG73" s="162" t="s">
        <v>335</v>
      </c>
      <c r="BH73" s="162">
        <v>5</v>
      </c>
      <c r="BI73" s="162"/>
      <c r="BJ73" s="162" t="s">
        <v>379</v>
      </c>
      <c r="BK73" s="162">
        <v>5</v>
      </c>
      <c r="BL73" s="162"/>
      <c r="BM73" s="162" t="s">
        <v>348</v>
      </c>
      <c r="BN73" s="162">
        <v>5</v>
      </c>
      <c r="BO73" s="162"/>
      <c r="BP73" s="162" t="s">
        <v>380</v>
      </c>
      <c r="BQ73" s="162">
        <v>5</v>
      </c>
      <c r="BR73" s="162"/>
      <c r="BS73" s="195" t="s">
        <v>381</v>
      </c>
      <c r="BT73" s="162">
        <v>5</v>
      </c>
      <c r="BU73" s="162"/>
      <c r="BV73" s="162" t="s">
        <v>396</v>
      </c>
      <c r="BW73" s="162">
        <v>5</v>
      </c>
      <c r="BX73" s="164"/>
    </row>
    <row r="74" spans="1:76" x14ac:dyDescent="0.25">
      <c r="A74" s="165">
        <v>72</v>
      </c>
      <c r="B74" s="166">
        <v>44173.3274074074</v>
      </c>
      <c r="C74" s="166">
        <v>44173.3444212963</v>
      </c>
      <c r="D74" s="167" t="s">
        <v>586</v>
      </c>
      <c r="E74" s="167" t="s">
        <v>587</v>
      </c>
      <c r="F74" s="167">
        <v>45</v>
      </c>
      <c r="G74" s="167"/>
      <c r="H74" s="167" t="s">
        <v>588</v>
      </c>
      <c r="I74" s="167"/>
      <c r="J74" s="167"/>
      <c r="K74" s="167" t="s">
        <v>457</v>
      </c>
      <c r="L74" s="167"/>
      <c r="M74" s="167"/>
      <c r="N74" s="168">
        <v>44173</v>
      </c>
      <c r="O74" s="167"/>
      <c r="P74" s="167"/>
      <c r="Q74" s="167" t="s">
        <v>437</v>
      </c>
      <c r="R74" s="167">
        <v>5</v>
      </c>
      <c r="S74" s="167"/>
      <c r="T74" s="167" t="s">
        <v>387</v>
      </c>
      <c r="U74" s="167">
        <v>5</v>
      </c>
      <c r="V74" s="167"/>
      <c r="W74" s="167" t="s">
        <v>334</v>
      </c>
      <c r="X74" s="167">
        <v>0</v>
      </c>
      <c r="Y74" s="167"/>
      <c r="Z74" s="167" t="s">
        <v>427</v>
      </c>
      <c r="AA74" s="167">
        <v>5</v>
      </c>
      <c r="AB74" s="167"/>
      <c r="AC74" s="167" t="s">
        <v>400</v>
      </c>
      <c r="AD74" s="167">
        <v>0</v>
      </c>
      <c r="AE74" s="167"/>
      <c r="AF74" s="167" t="s">
        <v>337</v>
      </c>
      <c r="AG74" s="167">
        <v>0</v>
      </c>
      <c r="AH74" s="167"/>
      <c r="AI74" s="167" t="s">
        <v>389</v>
      </c>
      <c r="AJ74" s="167">
        <v>0</v>
      </c>
      <c r="AK74" s="167"/>
      <c r="AL74" s="167" t="s">
        <v>390</v>
      </c>
      <c r="AM74" s="167">
        <v>0</v>
      </c>
      <c r="AN74" s="167"/>
      <c r="AO74" s="167" t="s">
        <v>391</v>
      </c>
      <c r="AP74" s="167">
        <v>5</v>
      </c>
      <c r="AQ74" s="167"/>
      <c r="AR74" s="167" t="s">
        <v>462</v>
      </c>
      <c r="AS74" s="167">
        <v>0</v>
      </c>
      <c r="AT74" s="167"/>
      <c r="AU74" s="167" t="s">
        <v>419</v>
      </c>
      <c r="AV74" s="167">
        <v>0</v>
      </c>
      <c r="AW74" s="167"/>
      <c r="AX74" s="167" t="s">
        <v>432</v>
      </c>
      <c r="AY74" s="167">
        <v>0</v>
      </c>
      <c r="AZ74" s="167"/>
      <c r="BA74" s="167" t="s">
        <v>393</v>
      </c>
      <c r="BB74" s="167">
        <v>5</v>
      </c>
      <c r="BC74" s="167"/>
      <c r="BD74" s="167" t="s">
        <v>378</v>
      </c>
      <c r="BE74" s="167">
        <v>0</v>
      </c>
      <c r="BF74" s="167"/>
      <c r="BG74" s="167" t="s">
        <v>335</v>
      </c>
      <c r="BH74" s="167">
        <v>5</v>
      </c>
      <c r="BI74" s="167"/>
      <c r="BJ74" s="167" t="s">
        <v>379</v>
      </c>
      <c r="BK74" s="167">
        <v>5</v>
      </c>
      <c r="BL74" s="167"/>
      <c r="BM74" s="167" t="s">
        <v>444</v>
      </c>
      <c r="BN74" s="167">
        <v>0</v>
      </c>
      <c r="BO74" s="167"/>
      <c r="BP74" s="167" t="s">
        <v>380</v>
      </c>
      <c r="BQ74" s="167">
        <v>5</v>
      </c>
      <c r="BR74" s="167"/>
      <c r="BS74" s="167" t="s">
        <v>350</v>
      </c>
      <c r="BT74" s="167">
        <v>0</v>
      </c>
      <c r="BU74" s="167"/>
      <c r="BV74" s="167" t="s">
        <v>396</v>
      </c>
      <c r="BW74" s="167">
        <v>5</v>
      </c>
      <c r="BX74" s="169"/>
    </row>
    <row r="75" spans="1:76" x14ac:dyDescent="0.25">
      <c r="A75" s="160">
        <v>73</v>
      </c>
      <c r="B75" s="161">
        <v>44173.331342592603</v>
      </c>
      <c r="C75" s="161">
        <v>44173.344849537003</v>
      </c>
      <c r="D75" s="162" t="s">
        <v>589</v>
      </c>
      <c r="E75" s="162" t="s">
        <v>590</v>
      </c>
      <c r="F75" s="162">
        <v>25</v>
      </c>
      <c r="G75" s="162"/>
      <c r="H75" s="162" t="s">
        <v>591</v>
      </c>
      <c r="I75" s="162"/>
      <c r="J75" s="162"/>
      <c r="K75" s="162" t="s">
        <v>457</v>
      </c>
      <c r="L75" s="162"/>
      <c r="M75" s="162"/>
      <c r="N75" s="163">
        <v>44173</v>
      </c>
      <c r="O75" s="162"/>
      <c r="P75" s="162"/>
      <c r="Q75" s="162" t="s">
        <v>437</v>
      </c>
      <c r="R75" s="162">
        <v>5</v>
      </c>
      <c r="S75" s="162"/>
      <c r="T75" s="162" t="s">
        <v>387</v>
      </c>
      <c r="U75" s="162">
        <v>5</v>
      </c>
      <c r="V75" s="162"/>
      <c r="W75" s="162" t="s">
        <v>357</v>
      </c>
      <c r="X75" s="162">
        <v>0</v>
      </c>
      <c r="Y75" s="162"/>
      <c r="Z75" s="162" t="s">
        <v>335</v>
      </c>
      <c r="AA75" s="162">
        <v>0</v>
      </c>
      <c r="AB75" s="162"/>
      <c r="AC75" s="162" t="s">
        <v>417</v>
      </c>
      <c r="AD75" s="162">
        <v>0</v>
      </c>
      <c r="AE75" s="162"/>
      <c r="AF75" s="162" t="s">
        <v>337</v>
      </c>
      <c r="AG75" s="162">
        <v>0</v>
      </c>
      <c r="AH75" s="162"/>
      <c r="AI75" s="162" t="s">
        <v>338</v>
      </c>
      <c r="AJ75" s="162">
        <v>5</v>
      </c>
      <c r="AK75" s="162"/>
      <c r="AL75" s="162" t="s">
        <v>390</v>
      </c>
      <c r="AM75" s="162">
        <v>0</v>
      </c>
      <c r="AN75" s="162"/>
      <c r="AO75" s="162" t="s">
        <v>428</v>
      </c>
      <c r="AP75" s="162">
        <v>0</v>
      </c>
      <c r="AQ75" s="162"/>
      <c r="AR75" s="162" t="s">
        <v>392</v>
      </c>
      <c r="AS75" s="162">
        <v>5</v>
      </c>
      <c r="AT75" s="162"/>
      <c r="AU75" s="162" t="s">
        <v>419</v>
      </c>
      <c r="AV75" s="162">
        <v>0</v>
      </c>
      <c r="AW75" s="162"/>
      <c r="AX75" s="162" t="s">
        <v>363</v>
      </c>
      <c r="AY75" s="162">
        <v>0</v>
      </c>
      <c r="AZ75" s="162"/>
      <c r="BA75" s="162" t="s">
        <v>403</v>
      </c>
      <c r="BB75" s="162">
        <v>0</v>
      </c>
      <c r="BC75" s="162"/>
      <c r="BD75" s="162" t="s">
        <v>345</v>
      </c>
      <c r="BE75" s="162">
        <v>0</v>
      </c>
      <c r="BF75" s="162"/>
      <c r="BG75" s="162" t="s">
        <v>335</v>
      </c>
      <c r="BH75" s="162">
        <v>5</v>
      </c>
      <c r="BI75" s="162"/>
      <c r="BJ75" s="162" t="s">
        <v>347</v>
      </c>
      <c r="BK75" s="162">
        <v>0</v>
      </c>
      <c r="BL75" s="162"/>
      <c r="BM75" s="162" t="s">
        <v>421</v>
      </c>
      <c r="BN75" s="162">
        <v>0</v>
      </c>
      <c r="BO75" s="162"/>
      <c r="BP75" s="162" t="s">
        <v>349</v>
      </c>
      <c r="BQ75" s="162">
        <v>0</v>
      </c>
      <c r="BR75" s="162"/>
      <c r="BS75" s="162" t="s">
        <v>350</v>
      </c>
      <c r="BT75" s="162">
        <v>0</v>
      </c>
      <c r="BU75" s="162"/>
      <c r="BV75" s="162" t="s">
        <v>351</v>
      </c>
      <c r="BW75" s="162">
        <v>0</v>
      </c>
      <c r="BX75" s="164"/>
    </row>
    <row r="76" spans="1:76" x14ac:dyDescent="0.25">
      <c r="A76" s="165">
        <v>74</v>
      </c>
      <c r="B76" s="166">
        <v>44173.317627314798</v>
      </c>
      <c r="C76" s="166">
        <v>44173.3449189815</v>
      </c>
      <c r="D76" s="167" t="s">
        <v>297</v>
      </c>
      <c r="E76" s="167" t="s">
        <v>298</v>
      </c>
      <c r="F76" s="167">
        <v>90</v>
      </c>
      <c r="G76" s="167"/>
      <c r="H76" s="167" t="s">
        <v>299</v>
      </c>
      <c r="I76" s="167"/>
      <c r="J76" s="167"/>
      <c r="K76" s="167" t="s">
        <v>283</v>
      </c>
      <c r="L76" s="167"/>
      <c r="M76" s="167"/>
      <c r="N76" s="168">
        <v>44173</v>
      </c>
      <c r="O76" s="167"/>
      <c r="P76" s="167"/>
      <c r="Q76" s="167" t="s">
        <v>386</v>
      </c>
      <c r="R76" s="167">
        <v>0</v>
      </c>
      <c r="S76" s="167"/>
      <c r="T76" s="167" t="s">
        <v>333</v>
      </c>
      <c r="U76" s="167">
        <v>0</v>
      </c>
      <c r="V76" s="167"/>
      <c r="W76" s="167" t="s">
        <v>388</v>
      </c>
      <c r="X76" s="167">
        <v>5</v>
      </c>
      <c r="Y76" s="167"/>
      <c r="Z76" s="167" t="s">
        <v>427</v>
      </c>
      <c r="AA76" s="167">
        <v>5</v>
      </c>
      <c r="AB76" s="167"/>
      <c r="AC76" s="167" t="s">
        <v>335</v>
      </c>
      <c r="AD76" s="167">
        <v>5</v>
      </c>
      <c r="AE76" s="167"/>
      <c r="AF76" s="167" t="s">
        <v>360</v>
      </c>
      <c r="AG76" s="167">
        <v>5</v>
      </c>
      <c r="AH76" s="167"/>
      <c r="AI76" s="167" t="s">
        <v>338</v>
      </c>
      <c r="AJ76" s="167">
        <v>5</v>
      </c>
      <c r="AK76" s="167"/>
      <c r="AL76" s="167" t="s">
        <v>361</v>
      </c>
      <c r="AM76" s="167">
        <v>5</v>
      </c>
      <c r="AN76" s="167"/>
      <c r="AO76" s="167" t="s">
        <v>391</v>
      </c>
      <c r="AP76" s="167">
        <v>5</v>
      </c>
      <c r="AQ76" s="167"/>
      <c r="AR76" s="167" t="s">
        <v>392</v>
      </c>
      <c r="AS76" s="167">
        <v>5</v>
      </c>
      <c r="AT76" s="167"/>
      <c r="AU76" s="167" t="s">
        <v>342</v>
      </c>
      <c r="AV76" s="167">
        <v>5</v>
      </c>
      <c r="AW76" s="167"/>
      <c r="AX76" s="167" t="s">
        <v>343</v>
      </c>
      <c r="AY76" s="167">
        <v>5</v>
      </c>
      <c r="AZ76" s="167"/>
      <c r="BA76" s="167" t="s">
        <v>393</v>
      </c>
      <c r="BB76" s="167">
        <v>5</v>
      </c>
      <c r="BC76" s="167"/>
      <c r="BD76" s="167" t="s">
        <v>404</v>
      </c>
      <c r="BE76" s="167">
        <v>5</v>
      </c>
      <c r="BF76" s="167"/>
      <c r="BG76" s="167" t="s">
        <v>335</v>
      </c>
      <c r="BH76" s="167">
        <v>5</v>
      </c>
      <c r="BI76" s="167"/>
      <c r="BJ76" s="167" t="s">
        <v>379</v>
      </c>
      <c r="BK76" s="167">
        <v>5</v>
      </c>
      <c r="BL76" s="167"/>
      <c r="BM76" s="167" t="s">
        <v>348</v>
      </c>
      <c r="BN76" s="167">
        <v>5</v>
      </c>
      <c r="BO76" s="167"/>
      <c r="BP76" s="167" t="s">
        <v>380</v>
      </c>
      <c r="BQ76" s="167">
        <v>5</v>
      </c>
      <c r="BR76" s="167"/>
      <c r="BS76" s="194" t="s">
        <v>381</v>
      </c>
      <c r="BT76" s="167">
        <v>5</v>
      </c>
      <c r="BU76" s="167"/>
      <c r="BV76" s="167" t="s">
        <v>396</v>
      </c>
      <c r="BW76" s="167">
        <v>5</v>
      </c>
      <c r="BX76" s="169"/>
    </row>
    <row r="77" spans="1:76" x14ac:dyDescent="0.25">
      <c r="A77" s="160">
        <v>75</v>
      </c>
      <c r="B77" s="161">
        <v>44173.332974536999</v>
      </c>
      <c r="C77" s="161">
        <v>44173.3450115741</v>
      </c>
      <c r="D77" s="162" t="s">
        <v>592</v>
      </c>
      <c r="E77" s="162" t="s">
        <v>593</v>
      </c>
      <c r="F77" s="162">
        <v>35</v>
      </c>
      <c r="G77" s="162"/>
      <c r="H77" s="162" t="s">
        <v>594</v>
      </c>
      <c r="I77" s="162"/>
      <c r="J77" s="162"/>
      <c r="K77" s="162" t="s">
        <v>283</v>
      </c>
      <c r="L77" s="162"/>
      <c r="M77" s="162"/>
      <c r="N77" s="163">
        <v>44173</v>
      </c>
      <c r="O77" s="162"/>
      <c r="P77" s="162"/>
      <c r="Q77" s="162" t="s">
        <v>355</v>
      </c>
      <c r="R77" s="162">
        <v>0</v>
      </c>
      <c r="S77" s="162"/>
      <c r="T77" s="162" t="s">
        <v>387</v>
      </c>
      <c r="U77" s="162">
        <v>5</v>
      </c>
      <c r="V77" s="162"/>
      <c r="W77" s="162" t="s">
        <v>411</v>
      </c>
      <c r="X77" s="162">
        <v>0</v>
      </c>
      <c r="Y77" s="162"/>
      <c r="Z77" s="162" t="s">
        <v>335</v>
      </c>
      <c r="AA77" s="162">
        <v>0</v>
      </c>
      <c r="AB77" s="162"/>
      <c r="AC77" s="162" t="s">
        <v>335</v>
      </c>
      <c r="AD77" s="162">
        <v>5</v>
      </c>
      <c r="AE77" s="162"/>
      <c r="AF77" s="162" t="s">
        <v>375</v>
      </c>
      <c r="AG77" s="162">
        <v>0</v>
      </c>
      <c r="AH77" s="162"/>
      <c r="AI77" s="162" t="s">
        <v>338</v>
      </c>
      <c r="AJ77" s="162">
        <v>5</v>
      </c>
      <c r="AK77" s="162"/>
      <c r="AL77" s="162" t="s">
        <v>339</v>
      </c>
      <c r="AM77" s="162">
        <v>0</v>
      </c>
      <c r="AN77" s="162"/>
      <c r="AO77" s="162" t="s">
        <v>428</v>
      </c>
      <c r="AP77" s="162">
        <v>0</v>
      </c>
      <c r="AQ77" s="162"/>
      <c r="AR77" s="162" t="s">
        <v>392</v>
      </c>
      <c r="AS77" s="162">
        <v>5</v>
      </c>
      <c r="AT77" s="162"/>
      <c r="AU77" s="162" t="s">
        <v>342</v>
      </c>
      <c r="AV77" s="162">
        <v>5</v>
      </c>
      <c r="AW77" s="162"/>
      <c r="AX77" s="162" t="s">
        <v>413</v>
      </c>
      <c r="AY77" s="162">
        <v>0</v>
      </c>
      <c r="AZ77" s="162"/>
      <c r="BA77" s="162" t="s">
        <v>344</v>
      </c>
      <c r="BB77" s="162">
        <v>0</v>
      </c>
      <c r="BC77" s="162"/>
      <c r="BD77" s="162" t="s">
        <v>492</v>
      </c>
      <c r="BE77" s="162">
        <v>0</v>
      </c>
      <c r="BF77" s="162"/>
      <c r="BG77" s="162" t="s">
        <v>346</v>
      </c>
      <c r="BH77" s="162">
        <v>0</v>
      </c>
      <c r="BI77" s="162"/>
      <c r="BJ77" s="162" t="s">
        <v>347</v>
      </c>
      <c r="BK77" s="162">
        <v>0</v>
      </c>
      <c r="BL77" s="162"/>
      <c r="BM77" s="162" t="s">
        <v>444</v>
      </c>
      <c r="BN77" s="162">
        <v>0</v>
      </c>
      <c r="BO77" s="162"/>
      <c r="BP77" s="162" t="s">
        <v>349</v>
      </c>
      <c r="BQ77" s="162">
        <v>0</v>
      </c>
      <c r="BR77" s="162"/>
      <c r="BS77" s="195" t="s">
        <v>381</v>
      </c>
      <c r="BT77" s="162">
        <v>5</v>
      </c>
      <c r="BU77" s="162"/>
      <c r="BV77" s="162" t="s">
        <v>396</v>
      </c>
      <c r="BW77" s="162">
        <v>5</v>
      </c>
      <c r="BX77" s="164"/>
    </row>
    <row r="78" spans="1:76" x14ac:dyDescent="0.25">
      <c r="A78" s="165">
        <v>76</v>
      </c>
      <c r="B78" s="166">
        <v>44173.331770833298</v>
      </c>
      <c r="C78" s="166">
        <v>44173.3454166667</v>
      </c>
      <c r="D78" s="167" t="s">
        <v>595</v>
      </c>
      <c r="E78" s="167" t="s">
        <v>596</v>
      </c>
      <c r="F78" s="167">
        <v>55</v>
      </c>
      <c r="G78" s="167"/>
      <c r="H78" s="167" t="s">
        <v>597</v>
      </c>
      <c r="I78" s="167"/>
      <c r="J78" s="167"/>
      <c r="K78" s="167" t="s">
        <v>239</v>
      </c>
      <c r="L78" s="167"/>
      <c r="M78" s="167"/>
      <c r="N78" s="168">
        <v>44173</v>
      </c>
      <c r="O78" s="167"/>
      <c r="P78" s="167"/>
      <c r="Q78" s="167" t="s">
        <v>355</v>
      </c>
      <c r="R78" s="167">
        <v>0</v>
      </c>
      <c r="S78" s="167"/>
      <c r="T78" s="167" t="s">
        <v>387</v>
      </c>
      <c r="U78" s="167">
        <v>5</v>
      </c>
      <c r="V78" s="167"/>
      <c r="W78" s="167" t="s">
        <v>374</v>
      </c>
      <c r="X78" s="167">
        <v>0</v>
      </c>
      <c r="Y78" s="167"/>
      <c r="Z78" s="167" t="s">
        <v>359</v>
      </c>
      <c r="AA78" s="167">
        <v>0</v>
      </c>
      <c r="AB78" s="167"/>
      <c r="AC78" s="167" t="s">
        <v>335</v>
      </c>
      <c r="AD78" s="167">
        <v>5</v>
      </c>
      <c r="AE78" s="167"/>
      <c r="AF78" s="167" t="s">
        <v>360</v>
      </c>
      <c r="AG78" s="167">
        <v>5</v>
      </c>
      <c r="AH78" s="167"/>
      <c r="AI78" s="167" t="s">
        <v>338</v>
      </c>
      <c r="AJ78" s="167">
        <v>5</v>
      </c>
      <c r="AK78" s="167"/>
      <c r="AL78" s="167" t="s">
        <v>339</v>
      </c>
      <c r="AM78" s="167">
        <v>0</v>
      </c>
      <c r="AN78" s="167"/>
      <c r="AO78" s="167" t="s">
        <v>391</v>
      </c>
      <c r="AP78" s="167">
        <v>5</v>
      </c>
      <c r="AQ78" s="167"/>
      <c r="AR78" s="167" t="s">
        <v>392</v>
      </c>
      <c r="AS78" s="167">
        <v>5</v>
      </c>
      <c r="AT78" s="167"/>
      <c r="AU78" s="167" t="s">
        <v>419</v>
      </c>
      <c r="AV78" s="167">
        <v>0</v>
      </c>
      <c r="AW78" s="167"/>
      <c r="AX78" s="167" t="s">
        <v>363</v>
      </c>
      <c r="AY78" s="167">
        <v>0</v>
      </c>
      <c r="AZ78" s="167"/>
      <c r="BA78" s="167" t="s">
        <v>364</v>
      </c>
      <c r="BB78" s="167">
        <v>0</v>
      </c>
      <c r="BC78" s="167"/>
      <c r="BD78" s="167" t="s">
        <v>378</v>
      </c>
      <c r="BE78" s="167">
        <v>0</v>
      </c>
      <c r="BF78" s="167"/>
      <c r="BG78" s="167" t="s">
        <v>335</v>
      </c>
      <c r="BH78" s="167">
        <v>5</v>
      </c>
      <c r="BI78" s="167"/>
      <c r="BJ78" s="167" t="s">
        <v>379</v>
      </c>
      <c r="BK78" s="167">
        <v>5</v>
      </c>
      <c r="BL78" s="167"/>
      <c r="BM78" s="167" t="s">
        <v>348</v>
      </c>
      <c r="BN78" s="167">
        <v>5</v>
      </c>
      <c r="BO78" s="167"/>
      <c r="BP78" s="167" t="s">
        <v>463</v>
      </c>
      <c r="BQ78" s="167">
        <v>0</v>
      </c>
      <c r="BR78" s="167"/>
      <c r="BS78" s="194" t="s">
        <v>381</v>
      </c>
      <c r="BT78" s="167">
        <v>5</v>
      </c>
      <c r="BU78" s="167"/>
      <c r="BV78" s="167" t="s">
        <v>396</v>
      </c>
      <c r="BW78" s="167">
        <v>5</v>
      </c>
      <c r="BX78" s="169"/>
    </row>
    <row r="79" spans="1:76" x14ac:dyDescent="0.25">
      <c r="A79" s="160">
        <v>77</v>
      </c>
      <c r="B79" s="161">
        <v>44173.313599537003</v>
      </c>
      <c r="C79" s="161">
        <v>44173.345497685201</v>
      </c>
      <c r="D79" s="162" t="s">
        <v>220</v>
      </c>
      <c r="E79" s="162" t="s">
        <v>221</v>
      </c>
      <c r="F79" s="162">
        <v>50</v>
      </c>
      <c r="G79" s="162"/>
      <c r="H79" s="162" t="s">
        <v>222</v>
      </c>
      <c r="I79" s="162"/>
      <c r="J79" s="162"/>
      <c r="K79" s="162" t="s">
        <v>457</v>
      </c>
      <c r="L79" s="162"/>
      <c r="M79" s="162"/>
      <c r="N79" s="163">
        <v>44173</v>
      </c>
      <c r="O79" s="162"/>
      <c r="P79" s="162"/>
      <c r="Q79" s="162" t="s">
        <v>474</v>
      </c>
      <c r="R79" s="162">
        <v>0</v>
      </c>
      <c r="S79" s="162"/>
      <c r="T79" s="162" t="s">
        <v>387</v>
      </c>
      <c r="U79" s="162">
        <v>5</v>
      </c>
      <c r="V79" s="162"/>
      <c r="W79" s="162" t="s">
        <v>334</v>
      </c>
      <c r="X79" s="162">
        <v>0</v>
      </c>
      <c r="Y79" s="162"/>
      <c r="Z79" s="162" t="s">
        <v>359</v>
      </c>
      <c r="AA79" s="162">
        <v>0</v>
      </c>
      <c r="AB79" s="162"/>
      <c r="AC79" s="162" t="s">
        <v>336</v>
      </c>
      <c r="AD79" s="162">
        <v>0</v>
      </c>
      <c r="AE79" s="162"/>
      <c r="AF79" s="162" t="s">
        <v>375</v>
      </c>
      <c r="AG79" s="162">
        <v>0</v>
      </c>
      <c r="AH79" s="162"/>
      <c r="AI79" s="162" t="s">
        <v>338</v>
      </c>
      <c r="AJ79" s="162">
        <v>5</v>
      </c>
      <c r="AK79" s="162"/>
      <c r="AL79" s="162" t="s">
        <v>390</v>
      </c>
      <c r="AM79" s="162">
        <v>0</v>
      </c>
      <c r="AN79" s="162"/>
      <c r="AO79" s="162" t="s">
        <v>442</v>
      </c>
      <c r="AP79" s="162">
        <v>0</v>
      </c>
      <c r="AQ79" s="162"/>
      <c r="AR79" s="162" t="s">
        <v>392</v>
      </c>
      <c r="AS79" s="162">
        <v>5</v>
      </c>
      <c r="AT79" s="162"/>
      <c r="AU79" s="162" t="s">
        <v>342</v>
      </c>
      <c r="AV79" s="162">
        <v>5</v>
      </c>
      <c r="AW79" s="162"/>
      <c r="AX79" s="162" t="s">
        <v>432</v>
      </c>
      <c r="AY79" s="162">
        <v>0</v>
      </c>
      <c r="AZ79" s="162"/>
      <c r="BA79" s="162" t="s">
        <v>393</v>
      </c>
      <c r="BB79" s="162">
        <v>5</v>
      </c>
      <c r="BC79" s="162"/>
      <c r="BD79" s="162" t="s">
        <v>404</v>
      </c>
      <c r="BE79" s="162">
        <v>5</v>
      </c>
      <c r="BF79" s="162"/>
      <c r="BG79" s="162" t="s">
        <v>335</v>
      </c>
      <c r="BH79" s="162">
        <v>5</v>
      </c>
      <c r="BI79" s="162"/>
      <c r="BJ79" s="162" t="s">
        <v>395</v>
      </c>
      <c r="BK79" s="162">
        <v>0</v>
      </c>
      <c r="BL79" s="162"/>
      <c r="BM79" s="162" t="s">
        <v>348</v>
      </c>
      <c r="BN79" s="162">
        <v>5</v>
      </c>
      <c r="BO79" s="162"/>
      <c r="BP79" s="162" t="s">
        <v>380</v>
      </c>
      <c r="BQ79" s="162">
        <v>5</v>
      </c>
      <c r="BR79" s="162"/>
      <c r="BS79" s="162" t="s">
        <v>422</v>
      </c>
      <c r="BT79" s="162">
        <v>0</v>
      </c>
      <c r="BU79" s="162"/>
      <c r="BV79" s="162" t="s">
        <v>396</v>
      </c>
      <c r="BW79" s="162">
        <v>5</v>
      </c>
      <c r="BX79" s="164"/>
    </row>
    <row r="80" spans="1:76" x14ac:dyDescent="0.25">
      <c r="A80" s="165">
        <v>78</v>
      </c>
      <c r="B80" s="166">
        <v>44173.339085648098</v>
      </c>
      <c r="C80" s="166">
        <v>44173.3456365741</v>
      </c>
      <c r="D80" s="167" t="s">
        <v>598</v>
      </c>
      <c r="E80" s="167" t="s">
        <v>599</v>
      </c>
      <c r="F80" s="167">
        <v>45</v>
      </c>
      <c r="G80" s="167"/>
      <c r="H80" s="167" t="s">
        <v>600</v>
      </c>
      <c r="I80" s="167"/>
      <c r="J80" s="167"/>
      <c r="K80" s="167" t="s">
        <v>283</v>
      </c>
      <c r="L80" s="167"/>
      <c r="M80" s="167"/>
      <c r="N80" s="168">
        <v>44173</v>
      </c>
      <c r="O80" s="167"/>
      <c r="P80" s="167"/>
      <c r="Q80" s="167" t="s">
        <v>332</v>
      </c>
      <c r="R80" s="167">
        <v>0</v>
      </c>
      <c r="S80" s="167"/>
      <c r="T80" s="167" t="s">
        <v>426</v>
      </c>
      <c r="U80" s="167">
        <v>0</v>
      </c>
      <c r="V80" s="167"/>
      <c r="W80" s="167" t="s">
        <v>388</v>
      </c>
      <c r="X80" s="167">
        <v>5</v>
      </c>
      <c r="Y80" s="167"/>
      <c r="Z80" s="167" t="s">
        <v>427</v>
      </c>
      <c r="AA80" s="167">
        <v>5</v>
      </c>
      <c r="AB80" s="167"/>
      <c r="AC80" s="167" t="s">
        <v>335</v>
      </c>
      <c r="AD80" s="167">
        <v>5</v>
      </c>
      <c r="AE80" s="167"/>
      <c r="AF80" s="167" t="s">
        <v>375</v>
      </c>
      <c r="AG80" s="167">
        <v>0</v>
      </c>
      <c r="AH80" s="167"/>
      <c r="AI80" s="167" t="s">
        <v>412</v>
      </c>
      <c r="AJ80" s="167">
        <v>0</v>
      </c>
      <c r="AK80" s="167"/>
      <c r="AL80" s="167" t="s">
        <v>376</v>
      </c>
      <c r="AM80" s="167">
        <v>0</v>
      </c>
      <c r="AN80" s="167"/>
      <c r="AO80" s="167" t="s">
        <v>428</v>
      </c>
      <c r="AP80" s="167">
        <v>0</v>
      </c>
      <c r="AQ80" s="167"/>
      <c r="AR80" s="167" t="s">
        <v>392</v>
      </c>
      <c r="AS80" s="167">
        <v>5</v>
      </c>
      <c r="AT80" s="167"/>
      <c r="AU80" s="167" t="s">
        <v>342</v>
      </c>
      <c r="AV80" s="167">
        <v>5</v>
      </c>
      <c r="AW80" s="167"/>
      <c r="AX80" s="167" t="s">
        <v>343</v>
      </c>
      <c r="AY80" s="167">
        <v>5</v>
      </c>
      <c r="AZ80" s="167"/>
      <c r="BA80" s="167" t="s">
        <v>364</v>
      </c>
      <c r="BB80" s="167">
        <v>0</v>
      </c>
      <c r="BC80" s="167"/>
      <c r="BD80" s="167" t="s">
        <v>378</v>
      </c>
      <c r="BE80" s="167">
        <v>0</v>
      </c>
      <c r="BF80" s="167"/>
      <c r="BG80" s="167" t="s">
        <v>420</v>
      </c>
      <c r="BH80" s="167">
        <v>0</v>
      </c>
      <c r="BI80" s="167"/>
      <c r="BJ80" s="167" t="s">
        <v>347</v>
      </c>
      <c r="BK80" s="167">
        <v>0</v>
      </c>
      <c r="BL80" s="167"/>
      <c r="BM80" s="167" t="s">
        <v>348</v>
      </c>
      <c r="BN80" s="167">
        <v>5</v>
      </c>
      <c r="BO80" s="167"/>
      <c r="BP80" s="167" t="s">
        <v>368</v>
      </c>
      <c r="BQ80" s="167">
        <v>0</v>
      </c>
      <c r="BR80" s="167"/>
      <c r="BS80" s="194" t="s">
        <v>381</v>
      </c>
      <c r="BT80" s="167">
        <v>5</v>
      </c>
      <c r="BU80" s="167"/>
      <c r="BV80" s="167" t="s">
        <v>396</v>
      </c>
      <c r="BW80" s="167">
        <v>5</v>
      </c>
      <c r="BX80" s="169"/>
    </row>
    <row r="81" spans="1:76" x14ac:dyDescent="0.25">
      <c r="A81" s="160">
        <v>79</v>
      </c>
      <c r="B81" s="161">
        <v>44173.312881944403</v>
      </c>
      <c r="C81" s="161">
        <v>44173.345659722203</v>
      </c>
      <c r="D81" s="162" t="s">
        <v>156</v>
      </c>
      <c r="E81" s="162" t="s">
        <v>157</v>
      </c>
      <c r="F81" s="162">
        <v>60</v>
      </c>
      <c r="G81" s="162"/>
      <c r="H81" s="162" t="s">
        <v>158</v>
      </c>
      <c r="I81" s="162"/>
      <c r="J81" s="162"/>
      <c r="K81" s="162" t="s">
        <v>143</v>
      </c>
      <c r="L81" s="162"/>
      <c r="M81" s="162"/>
      <c r="N81" s="163">
        <v>44173</v>
      </c>
      <c r="O81" s="162"/>
      <c r="P81" s="162"/>
      <c r="Q81" s="162" t="s">
        <v>332</v>
      </c>
      <c r="R81" s="162">
        <v>0</v>
      </c>
      <c r="S81" s="162"/>
      <c r="T81" s="162" t="s">
        <v>387</v>
      </c>
      <c r="U81" s="162">
        <v>5</v>
      </c>
      <c r="V81" s="162"/>
      <c r="W81" s="162" t="s">
        <v>334</v>
      </c>
      <c r="X81" s="162">
        <v>0</v>
      </c>
      <c r="Y81" s="162"/>
      <c r="Z81" s="162" t="s">
        <v>427</v>
      </c>
      <c r="AA81" s="162">
        <v>5</v>
      </c>
      <c r="AB81" s="162"/>
      <c r="AC81" s="162" t="s">
        <v>359</v>
      </c>
      <c r="AD81" s="162">
        <v>0</v>
      </c>
      <c r="AE81" s="162"/>
      <c r="AF81" s="162" t="s">
        <v>360</v>
      </c>
      <c r="AG81" s="162">
        <v>5</v>
      </c>
      <c r="AH81" s="162"/>
      <c r="AI81" s="162" t="s">
        <v>338</v>
      </c>
      <c r="AJ81" s="162">
        <v>5</v>
      </c>
      <c r="AK81" s="162"/>
      <c r="AL81" s="162" t="s">
        <v>339</v>
      </c>
      <c r="AM81" s="162">
        <v>0</v>
      </c>
      <c r="AN81" s="162"/>
      <c r="AO81" s="162" t="s">
        <v>340</v>
      </c>
      <c r="AP81" s="162">
        <v>0</v>
      </c>
      <c r="AQ81" s="162"/>
      <c r="AR81" s="162" t="s">
        <v>392</v>
      </c>
      <c r="AS81" s="162">
        <v>5</v>
      </c>
      <c r="AT81" s="162"/>
      <c r="AU81" s="162" t="s">
        <v>456</v>
      </c>
      <c r="AV81" s="162">
        <v>0</v>
      </c>
      <c r="AW81" s="162"/>
      <c r="AX81" s="162" t="s">
        <v>402</v>
      </c>
      <c r="AY81" s="162">
        <v>0</v>
      </c>
      <c r="AZ81" s="162"/>
      <c r="BA81" s="162" t="s">
        <v>393</v>
      </c>
      <c r="BB81" s="162">
        <v>5</v>
      </c>
      <c r="BC81" s="162"/>
      <c r="BD81" s="162" t="s">
        <v>404</v>
      </c>
      <c r="BE81" s="162">
        <v>5</v>
      </c>
      <c r="BF81" s="162"/>
      <c r="BG81" s="162" t="s">
        <v>335</v>
      </c>
      <c r="BH81" s="162">
        <v>5</v>
      </c>
      <c r="BI81" s="162"/>
      <c r="BJ81" s="162" t="s">
        <v>379</v>
      </c>
      <c r="BK81" s="162">
        <v>5</v>
      </c>
      <c r="BL81" s="162"/>
      <c r="BM81" s="162" t="s">
        <v>348</v>
      </c>
      <c r="BN81" s="162">
        <v>5</v>
      </c>
      <c r="BO81" s="162"/>
      <c r="BP81" s="162" t="s">
        <v>380</v>
      </c>
      <c r="BQ81" s="162">
        <v>5</v>
      </c>
      <c r="BR81" s="162"/>
      <c r="BS81" s="195" t="s">
        <v>381</v>
      </c>
      <c r="BT81" s="162">
        <v>5</v>
      </c>
      <c r="BU81" s="162"/>
      <c r="BV81" s="162" t="s">
        <v>351</v>
      </c>
      <c r="BW81" s="162">
        <v>0</v>
      </c>
      <c r="BX81" s="164"/>
    </row>
    <row r="82" spans="1:76" x14ac:dyDescent="0.25">
      <c r="A82" s="165">
        <v>80</v>
      </c>
      <c r="B82" s="166">
        <v>44173.345706018503</v>
      </c>
      <c r="C82" s="166">
        <v>44173.345891203702</v>
      </c>
      <c r="D82" s="167" t="s">
        <v>601</v>
      </c>
      <c r="E82" s="167" t="s">
        <v>564</v>
      </c>
      <c r="F82" s="167">
        <v>55</v>
      </c>
      <c r="G82" s="167"/>
      <c r="H82" s="167" t="s">
        <v>602</v>
      </c>
      <c r="I82" s="167"/>
      <c r="J82" s="167"/>
      <c r="K82" s="167" t="s">
        <v>283</v>
      </c>
      <c r="L82" s="167"/>
      <c r="M82" s="167"/>
      <c r="N82" s="168">
        <v>44173</v>
      </c>
      <c r="O82" s="167"/>
      <c r="P82" s="167"/>
      <c r="Q82" s="167" t="s">
        <v>437</v>
      </c>
      <c r="R82" s="167">
        <v>5</v>
      </c>
      <c r="S82" s="167"/>
      <c r="T82" s="167" t="s">
        <v>356</v>
      </c>
      <c r="U82" s="167">
        <v>0</v>
      </c>
      <c r="V82" s="167"/>
      <c r="W82" s="167" t="s">
        <v>411</v>
      </c>
      <c r="X82" s="167">
        <v>0</v>
      </c>
      <c r="Y82" s="167"/>
      <c r="Z82" s="167" t="s">
        <v>359</v>
      </c>
      <c r="AA82" s="167">
        <v>0</v>
      </c>
      <c r="AB82" s="167"/>
      <c r="AC82" s="167" t="s">
        <v>359</v>
      </c>
      <c r="AD82" s="167">
        <v>0</v>
      </c>
      <c r="AE82" s="167"/>
      <c r="AF82" s="167" t="s">
        <v>337</v>
      </c>
      <c r="AG82" s="167">
        <v>0</v>
      </c>
      <c r="AH82" s="167"/>
      <c r="AI82" s="167" t="s">
        <v>338</v>
      </c>
      <c r="AJ82" s="167">
        <v>5</v>
      </c>
      <c r="AK82" s="167"/>
      <c r="AL82" s="167" t="s">
        <v>361</v>
      </c>
      <c r="AM82" s="167">
        <v>5</v>
      </c>
      <c r="AN82" s="167"/>
      <c r="AO82" s="167" t="s">
        <v>418</v>
      </c>
      <c r="AP82" s="167">
        <v>0</v>
      </c>
      <c r="AQ82" s="167"/>
      <c r="AR82" s="167" t="s">
        <v>392</v>
      </c>
      <c r="AS82" s="167">
        <v>5</v>
      </c>
      <c r="AT82" s="167"/>
      <c r="AU82" s="167" t="s">
        <v>456</v>
      </c>
      <c r="AV82" s="167">
        <v>0</v>
      </c>
      <c r="AW82" s="167"/>
      <c r="AX82" s="167" t="s">
        <v>363</v>
      </c>
      <c r="AY82" s="167">
        <v>0</v>
      </c>
      <c r="AZ82" s="167"/>
      <c r="BA82" s="167" t="s">
        <v>393</v>
      </c>
      <c r="BB82" s="167">
        <v>5</v>
      </c>
      <c r="BC82" s="167"/>
      <c r="BD82" s="167" t="s">
        <v>404</v>
      </c>
      <c r="BE82" s="167">
        <v>5</v>
      </c>
      <c r="BF82" s="167"/>
      <c r="BG82" s="167" t="s">
        <v>335</v>
      </c>
      <c r="BH82" s="167">
        <v>5</v>
      </c>
      <c r="BI82" s="167"/>
      <c r="BJ82" s="167" t="s">
        <v>379</v>
      </c>
      <c r="BK82" s="167">
        <v>5</v>
      </c>
      <c r="BL82" s="167"/>
      <c r="BM82" s="167" t="s">
        <v>348</v>
      </c>
      <c r="BN82" s="167">
        <v>5</v>
      </c>
      <c r="BO82" s="167"/>
      <c r="BP82" s="167" t="s">
        <v>380</v>
      </c>
      <c r="BQ82" s="167">
        <v>5</v>
      </c>
      <c r="BR82" s="167"/>
      <c r="BS82" s="167" t="s">
        <v>350</v>
      </c>
      <c r="BT82" s="167">
        <v>0</v>
      </c>
      <c r="BU82" s="167"/>
      <c r="BV82" s="167" t="s">
        <v>396</v>
      </c>
      <c r="BW82" s="167">
        <v>5</v>
      </c>
      <c r="BX82" s="169"/>
    </row>
    <row r="83" spans="1:76" x14ac:dyDescent="0.25">
      <c r="A83" s="160">
        <v>81</v>
      </c>
      <c r="B83" s="161">
        <v>44173.3265972222</v>
      </c>
      <c r="C83" s="161">
        <v>44173.346157407403</v>
      </c>
      <c r="D83" s="162" t="s">
        <v>265</v>
      </c>
      <c r="E83" s="162" t="s">
        <v>266</v>
      </c>
      <c r="F83" s="162">
        <v>45</v>
      </c>
      <c r="G83" s="162"/>
      <c r="H83" s="162" t="s">
        <v>267</v>
      </c>
      <c r="I83" s="162"/>
      <c r="J83" s="162"/>
      <c r="K83" s="162" t="s">
        <v>246</v>
      </c>
      <c r="L83" s="162"/>
      <c r="M83" s="162"/>
      <c r="N83" s="163">
        <v>44173</v>
      </c>
      <c r="O83" s="162"/>
      <c r="P83" s="162"/>
      <c r="Q83" s="162" t="s">
        <v>386</v>
      </c>
      <c r="R83" s="162">
        <v>0</v>
      </c>
      <c r="S83" s="162"/>
      <c r="T83" s="162" t="s">
        <v>387</v>
      </c>
      <c r="U83" s="162">
        <v>5</v>
      </c>
      <c r="V83" s="162"/>
      <c r="W83" s="162" t="s">
        <v>411</v>
      </c>
      <c r="X83" s="162">
        <v>0</v>
      </c>
      <c r="Y83" s="162"/>
      <c r="Z83" s="162" t="s">
        <v>427</v>
      </c>
      <c r="AA83" s="162">
        <v>5</v>
      </c>
      <c r="AB83" s="162"/>
      <c r="AC83" s="162" t="s">
        <v>335</v>
      </c>
      <c r="AD83" s="162">
        <v>5</v>
      </c>
      <c r="AE83" s="162"/>
      <c r="AF83" s="162" t="s">
        <v>337</v>
      </c>
      <c r="AG83" s="162">
        <v>0</v>
      </c>
      <c r="AH83" s="162"/>
      <c r="AI83" s="162" t="s">
        <v>338</v>
      </c>
      <c r="AJ83" s="162">
        <v>5</v>
      </c>
      <c r="AK83" s="162"/>
      <c r="AL83" s="162" t="s">
        <v>339</v>
      </c>
      <c r="AM83" s="162">
        <v>0</v>
      </c>
      <c r="AN83" s="162"/>
      <c r="AO83" s="162"/>
      <c r="AP83" s="162">
        <v>0</v>
      </c>
      <c r="AQ83" s="162"/>
      <c r="AR83" s="162" t="s">
        <v>341</v>
      </c>
      <c r="AS83" s="162">
        <v>0</v>
      </c>
      <c r="AT83" s="162"/>
      <c r="AU83" s="162" t="s">
        <v>342</v>
      </c>
      <c r="AV83" s="162">
        <v>5</v>
      </c>
      <c r="AW83" s="162"/>
      <c r="AX83" s="162" t="s">
        <v>402</v>
      </c>
      <c r="AY83" s="162">
        <v>0</v>
      </c>
      <c r="AZ83" s="162"/>
      <c r="BA83" s="162" t="s">
        <v>393</v>
      </c>
      <c r="BB83" s="162">
        <v>5</v>
      </c>
      <c r="BC83" s="162"/>
      <c r="BD83" s="162"/>
      <c r="BE83" s="162">
        <v>0</v>
      </c>
      <c r="BF83" s="162"/>
      <c r="BG83" s="162"/>
      <c r="BH83" s="162">
        <v>0</v>
      </c>
      <c r="BI83" s="162"/>
      <c r="BJ83" s="162" t="s">
        <v>379</v>
      </c>
      <c r="BK83" s="162">
        <v>5</v>
      </c>
      <c r="BL83" s="162"/>
      <c r="BM83" s="162" t="s">
        <v>348</v>
      </c>
      <c r="BN83" s="162">
        <v>5</v>
      </c>
      <c r="BO83" s="162"/>
      <c r="BP83" s="162" t="s">
        <v>463</v>
      </c>
      <c r="BQ83" s="162">
        <v>0</v>
      </c>
      <c r="BR83" s="162"/>
      <c r="BS83" s="195" t="s">
        <v>381</v>
      </c>
      <c r="BT83" s="162">
        <v>5</v>
      </c>
      <c r="BU83" s="162"/>
      <c r="BV83" s="162" t="s">
        <v>382</v>
      </c>
      <c r="BW83" s="162">
        <v>0</v>
      </c>
      <c r="BX83" s="164"/>
    </row>
    <row r="84" spans="1:76" x14ac:dyDescent="0.25">
      <c r="A84" s="165">
        <v>82</v>
      </c>
      <c r="B84" s="166">
        <v>44173.315983796303</v>
      </c>
      <c r="C84" s="166">
        <v>44173.346331018503</v>
      </c>
      <c r="D84" s="167" t="s">
        <v>603</v>
      </c>
      <c r="E84" s="167" t="s">
        <v>604</v>
      </c>
      <c r="F84" s="167">
        <v>65</v>
      </c>
      <c r="G84" s="167"/>
      <c r="H84" s="167" t="s">
        <v>605</v>
      </c>
      <c r="I84" s="167"/>
      <c r="J84" s="167"/>
      <c r="K84" s="167" t="s">
        <v>283</v>
      </c>
      <c r="L84" s="167"/>
      <c r="M84" s="167"/>
      <c r="N84" s="168">
        <v>44173</v>
      </c>
      <c r="O84" s="167"/>
      <c r="P84" s="167"/>
      <c r="Q84" s="167" t="s">
        <v>386</v>
      </c>
      <c r="R84" s="167">
        <v>0</v>
      </c>
      <c r="S84" s="167"/>
      <c r="T84" s="167" t="s">
        <v>387</v>
      </c>
      <c r="U84" s="167">
        <v>5</v>
      </c>
      <c r="V84" s="167"/>
      <c r="W84" s="167" t="s">
        <v>388</v>
      </c>
      <c r="X84" s="167">
        <v>5</v>
      </c>
      <c r="Y84" s="167"/>
      <c r="Z84" s="167" t="s">
        <v>427</v>
      </c>
      <c r="AA84" s="167">
        <v>5</v>
      </c>
      <c r="AB84" s="167"/>
      <c r="AC84" s="167" t="s">
        <v>335</v>
      </c>
      <c r="AD84" s="167">
        <v>5</v>
      </c>
      <c r="AE84" s="167"/>
      <c r="AF84" s="167" t="s">
        <v>375</v>
      </c>
      <c r="AG84" s="167">
        <v>0</v>
      </c>
      <c r="AH84" s="167"/>
      <c r="AI84" s="167" t="s">
        <v>338</v>
      </c>
      <c r="AJ84" s="167">
        <v>5</v>
      </c>
      <c r="AK84" s="167"/>
      <c r="AL84" s="167" t="s">
        <v>390</v>
      </c>
      <c r="AM84" s="167">
        <v>0</v>
      </c>
      <c r="AN84" s="167"/>
      <c r="AO84" s="167" t="s">
        <v>418</v>
      </c>
      <c r="AP84" s="167">
        <v>0</v>
      </c>
      <c r="AQ84" s="167"/>
      <c r="AR84" s="167" t="s">
        <v>392</v>
      </c>
      <c r="AS84" s="167">
        <v>5</v>
      </c>
      <c r="AT84" s="167"/>
      <c r="AU84" s="167" t="s">
        <v>456</v>
      </c>
      <c r="AV84" s="167">
        <v>0</v>
      </c>
      <c r="AW84" s="167"/>
      <c r="AX84" s="167" t="s">
        <v>343</v>
      </c>
      <c r="AY84" s="167">
        <v>5</v>
      </c>
      <c r="AZ84" s="167"/>
      <c r="BA84" s="167" t="s">
        <v>393</v>
      </c>
      <c r="BB84" s="167">
        <v>5</v>
      </c>
      <c r="BC84" s="167"/>
      <c r="BD84" s="167" t="s">
        <v>378</v>
      </c>
      <c r="BE84" s="167">
        <v>0</v>
      </c>
      <c r="BF84" s="167"/>
      <c r="BG84" s="167" t="s">
        <v>335</v>
      </c>
      <c r="BH84" s="167">
        <v>5</v>
      </c>
      <c r="BI84" s="167"/>
      <c r="BJ84" s="167" t="s">
        <v>379</v>
      </c>
      <c r="BK84" s="167">
        <v>5</v>
      </c>
      <c r="BL84" s="167"/>
      <c r="BM84" s="167" t="s">
        <v>421</v>
      </c>
      <c r="BN84" s="167">
        <v>0</v>
      </c>
      <c r="BO84" s="167"/>
      <c r="BP84" s="167" t="s">
        <v>380</v>
      </c>
      <c r="BQ84" s="167">
        <v>5</v>
      </c>
      <c r="BR84" s="167"/>
      <c r="BS84" s="194" t="s">
        <v>381</v>
      </c>
      <c r="BT84" s="167">
        <v>5</v>
      </c>
      <c r="BU84" s="167"/>
      <c r="BV84" s="167" t="s">
        <v>396</v>
      </c>
      <c r="BW84" s="167">
        <v>5</v>
      </c>
      <c r="BX84" s="169"/>
    </row>
    <row r="85" spans="1:76" x14ac:dyDescent="0.25">
      <c r="A85" s="160">
        <v>83</v>
      </c>
      <c r="B85" s="161">
        <v>44173.316076388903</v>
      </c>
      <c r="C85" s="161">
        <v>44173.346342592602</v>
      </c>
      <c r="D85" s="162" t="s">
        <v>161</v>
      </c>
      <c r="E85" s="162" t="s">
        <v>162</v>
      </c>
      <c r="F85" s="162">
        <v>80</v>
      </c>
      <c r="G85" s="162"/>
      <c r="H85" s="162" t="s">
        <v>606</v>
      </c>
      <c r="I85" s="162"/>
      <c r="J85" s="162"/>
      <c r="K85" s="162" t="s">
        <v>143</v>
      </c>
      <c r="L85" s="162"/>
      <c r="M85" s="162"/>
      <c r="N85" s="163">
        <v>44173</v>
      </c>
      <c r="O85" s="162"/>
      <c r="P85" s="162"/>
      <c r="Q85" s="162" t="s">
        <v>386</v>
      </c>
      <c r="R85" s="162">
        <v>0</v>
      </c>
      <c r="S85" s="162"/>
      <c r="T85" s="162" t="s">
        <v>333</v>
      </c>
      <c r="U85" s="162">
        <v>0</v>
      </c>
      <c r="V85" s="162"/>
      <c r="W85" s="162" t="s">
        <v>374</v>
      </c>
      <c r="X85" s="162">
        <v>0</v>
      </c>
      <c r="Y85" s="162"/>
      <c r="Z85" s="162" t="s">
        <v>427</v>
      </c>
      <c r="AA85" s="162">
        <v>5</v>
      </c>
      <c r="AB85" s="162"/>
      <c r="AC85" s="162" t="s">
        <v>335</v>
      </c>
      <c r="AD85" s="162">
        <v>5</v>
      </c>
      <c r="AE85" s="162"/>
      <c r="AF85" s="162" t="s">
        <v>360</v>
      </c>
      <c r="AG85" s="162">
        <v>5</v>
      </c>
      <c r="AH85" s="162"/>
      <c r="AI85" s="162" t="s">
        <v>338</v>
      </c>
      <c r="AJ85" s="162">
        <v>5</v>
      </c>
      <c r="AK85" s="162"/>
      <c r="AL85" s="162" t="s">
        <v>361</v>
      </c>
      <c r="AM85" s="162">
        <v>5</v>
      </c>
      <c r="AN85" s="162"/>
      <c r="AO85" s="162" t="s">
        <v>442</v>
      </c>
      <c r="AP85" s="162">
        <v>0</v>
      </c>
      <c r="AQ85" s="162"/>
      <c r="AR85" s="162" t="s">
        <v>392</v>
      </c>
      <c r="AS85" s="162">
        <v>5</v>
      </c>
      <c r="AT85" s="162"/>
      <c r="AU85" s="162" t="s">
        <v>342</v>
      </c>
      <c r="AV85" s="162">
        <v>5</v>
      </c>
      <c r="AW85" s="162"/>
      <c r="AX85" s="162" t="s">
        <v>343</v>
      </c>
      <c r="AY85" s="162">
        <v>5</v>
      </c>
      <c r="AZ85" s="162"/>
      <c r="BA85" s="162" t="s">
        <v>393</v>
      </c>
      <c r="BB85" s="162">
        <v>5</v>
      </c>
      <c r="BC85" s="162"/>
      <c r="BD85" s="162" t="s">
        <v>404</v>
      </c>
      <c r="BE85" s="162">
        <v>5</v>
      </c>
      <c r="BF85" s="162"/>
      <c r="BG85" s="162" t="s">
        <v>335</v>
      </c>
      <c r="BH85" s="162">
        <v>5</v>
      </c>
      <c r="BI85" s="162"/>
      <c r="BJ85" s="162" t="s">
        <v>379</v>
      </c>
      <c r="BK85" s="162">
        <v>5</v>
      </c>
      <c r="BL85" s="162"/>
      <c r="BM85" s="162" t="s">
        <v>348</v>
      </c>
      <c r="BN85" s="162">
        <v>5</v>
      </c>
      <c r="BO85" s="162"/>
      <c r="BP85" s="162" t="s">
        <v>380</v>
      </c>
      <c r="BQ85" s="162">
        <v>5</v>
      </c>
      <c r="BR85" s="162"/>
      <c r="BS85" s="195" t="s">
        <v>381</v>
      </c>
      <c r="BT85" s="162">
        <v>5</v>
      </c>
      <c r="BU85" s="162"/>
      <c r="BV85" s="162" t="s">
        <v>396</v>
      </c>
      <c r="BW85" s="162">
        <v>5</v>
      </c>
      <c r="BX85" s="164"/>
    </row>
    <row r="86" spans="1:76" x14ac:dyDescent="0.25">
      <c r="A86" s="165">
        <v>84</v>
      </c>
      <c r="B86" s="166">
        <v>44173.330625000002</v>
      </c>
      <c r="C86" s="166">
        <v>44173.346875000003</v>
      </c>
      <c r="D86" s="167" t="s">
        <v>193</v>
      </c>
      <c r="E86" s="167" t="s">
        <v>194</v>
      </c>
      <c r="F86" s="167">
        <v>95</v>
      </c>
      <c r="G86" s="167"/>
      <c r="H86" s="167" t="s">
        <v>194</v>
      </c>
      <c r="I86" s="167"/>
      <c r="J86" s="167"/>
      <c r="K86" s="167" t="s">
        <v>457</v>
      </c>
      <c r="L86" s="167"/>
      <c r="M86" s="167"/>
      <c r="N86" s="168">
        <v>44173</v>
      </c>
      <c r="O86" s="167"/>
      <c r="P86" s="167"/>
      <c r="Q86" s="167" t="s">
        <v>437</v>
      </c>
      <c r="R86" s="167">
        <v>5</v>
      </c>
      <c r="S86" s="167"/>
      <c r="T86" s="167" t="s">
        <v>387</v>
      </c>
      <c r="U86" s="167">
        <v>5</v>
      </c>
      <c r="V86" s="167"/>
      <c r="W86" s="167" t="s">
        <v>334</v>
      </c>
      <c r="X86" s="167">
        <v>0</v>
      </c>
      <c r="Y86" s="167"/>
      <c r="Z86" s="167" t="s">
        <v>427</v>
      </c>
      <c r="AA86" s="167">
        <v>5</v>
      </c>
      <c r="AB86" s="167"/>
      <c r="AC86" s="167" t="s">
        <v>335</v>
      </c>
      <c r="AD86" s="167">
        <v>5</v>
      </c>
      <c r="AE86" s="167"/>
      <c r="AF86" s="167" t="s">
        <v>360</v>
      </c>
      <c r="AG86" s="167">
        <v>5</v>
      </c>
      <c r="AH86" s="167"/>
      <c r="AI86" s="167" t="s">
        <v>338</v>
      </c>
      <c r="AJ86" s="167">
        <v>5</v>
      </c>
      <c r="AK86" s="167"/>
      <c r="AL86" s="167" t="s">
        <v>361</v>
      </c>
      <c r="AM86" s="167">
        <v>5</v>
      </c>
      <c r="AN86" s="167"/>
      <c r="AO86" s="167" t="s">
        <v>391</v>
      </c>
      <c r="AP86" s="167">
        <v>5</v>
      </c>
      <c r="AQ86" s="167"/>
      <c r="AR86" s="167" t="s">
        <v>392</v>
      </c>
      <c r="AS86" s="167">
        <v>5</v>
      </c>
      <c r="AT86" s="167"/>
      <c r="AU86" s="167" t="s">
        <v>342</v>
      </c>
      <c r="AV86" s="167">
        <v>5</v>
      </c>
      <c r="AW86" s="167"/>
      <c r="AX86" s="167" t="s">
        <v>343</v>
      </c>
      <c r="AY86" s="167">
        <v>5</v>
      </c>
      <c r="AZ86" s="167"/>
      <c r="BA86" s="167" t="s">
        <v>393</v>
      </c>
      <c r="BB86" s="167">
        <v>5</v>
      </c>
      <c r="BC86" s="167"/>
      <c r="BD86" s="167" t="s">
        <v>404</v>
      </c>
      <c r="BE86" s="167">
        <v>5</v>
      </c>
      <c r="BF86" s="167"/>
      <c r="BG86" s="167" t="s">
        <v>335</v>
      </c>
      <c r="BH86" s="167">
        <v>5</v>
      </c>
      <c r="BI86" s="167"/>
      <c r="BJ86" s="167" t="s">
        <v>379</v>
      </c>
      <c r="BK86" s="167">
        <v>5</v>
      </c>
      <c r="BL86" s="167"/>
      <c r="BM86" s="167" t="s">
        <v>348</v>
      </c>
      <c r="BN86" s="167">
        <v>5</v>
      </c>
      <c r="BO86" s="167"/>
      <c r="BP86" s="167" t="s">
        <v>380</v>
      </c>
      <c r="BQ86" s="167">
        <v>5</v>
      </c>
      <c r="BR86" s="167"/>
      <c r="BS86" s="194" t="s">
        <v>381</v>
      </c>
      <c r="BT86" s="167">
        <v>5</v>
      </c>
      <c r="BU86" s="167"/>
      <c r="BV86" s="167" t="s">
        <v>396</v>
      </c>
      <c r="BW86" s="167">
        <v>5</v>
      </c>
      <c r="BX86" s="169"/>
    </row>
    <row r="87" spans="1:76" x14ac:dyDescent="0.25">
      <c r="A87" s="160">
        <v>85</v>
      </c>
      <c r="B87" s="161">
        <v>44173.313425925902</v>
      </c>
      <c r="C87" s="161">
        <v>44173.347604166702</v>
      </c>
      <c r="D87" s="162" t="s">
        <v>607</v>
      </c>
      <c r="E87" s="162" t="s">
        <v>608</v>
      </c>
      <c r="F87" s="162">
        <v>85</v>
      </c>
      <c r="G87" s="162"/>
      <c r="H87" s="162" t="s">
        <v>608</v>
      </c>
      <c r="I87" s="162"/>
      <c r="J87" s="162"/>
      <c r="K87" s="162" t="s">
        <v>457</v>
      </c>
      <c r="L87" s="162"/>
      <c r="M87" s="162"/>
      <c r="N87" s="163">
        <v>44173</v>
      </c>
      <c r="O87" s="162"/>
      <c r="P87" s="162"/>
      <c r="Q87" s="162" t="s">
        <v>437</v>
      </c>
      <c r="R87" s="162">
        <v>5</v>
      </c>
      <c r="S87" s="162"/>
      <c r="T87" s="162" t="s">
        <v>387</v>
      </c>
      <c r="U87" s="162">
        <v>5</v>
      </c>
      <c r="V87" s="162"/>
      <c r="W87" s="162" t="s">
        <v>334</v>
      </c>
      <c r="X87" s="162">
        <v>0</v>
      </c>
      <c r="Y87" s="162"/>
      <c r="Z87" s="162" t="s">
        <v>427</v>
      </c>
      <c r="AA87" s="162">
        <v>5</v>
      </c>
      <c r="AB87" s="162"/>
      <c r="AC87" s="162" t="s">
        <v>335</v>
      </c>
      <c r="AD87" s="162">
        <v>5</v>
      </c>
      <c r="AE87" s="162"/>
      <c r="AF87" s="162" t="s">
        <v>360</v>
      </c>
      <c r="AG87" s="162">
        <v>5</v>
      </c>
      <c r="AH87" s="162"/>
      <c r="AI87" s="162" t="s">
        <v>338</v>
      </c>
      <c r="AJ87" s="162">
        <v>5</v>
      </c>
      <c r="AK87" s="162"/>
      <c r="AL87" s="162" t="s">
        <v>390</v>
      </c>
      <c r="AM87" s="162">
        <v>0</v>
      </c>
      <c r="AN87" s="162"/>
      <c r="AO87" s="162" t="s">
        <v>391</v>
      </c>
      <c r="AP87" s="162">
        <v>5</v>
      </c>
      <c r="AQ87" s="162"/>
      <c r="AR87" s="162" t="s">
        <v>392</v>
      </c>
      <c r="AS87" s="162">
        <v>5</v>
      </c>
      <c r="AT87" s="162"/>
      <c r="AU87" s="162" t="s">
        <v>342</v>
      </c>
      <c r="AV87" s="162">
        <v>5</v>
      </c>
      <c r="AW87" s="162"/>
      <c r="AX87" s="162" t="s">
        <v>343</v>
      </c>
      <c r="AY87" s="162">
        <v>5</v>
      </c>
      <c r="AZ87" s="162"/>
      <c r="BA87" s="162" t="s">
        <v>393</v>
      </c>
      <c r="BB87" s="162">
        <v>5</v>
      </c>
      <c r="BC87" s="162"/>
      <c r="BD87" s="162" t="s">
        <v>378</v>
      </c>
      <c r="BE87" s="162">
        <v>0</v>
      </c>
      <c r="BF87" s="162"/>
      <c r="BG87" s="162" t="s">
        <v>335</v>
      </c>
      <c r="BH87" s="162">
        <v>5</v>
      </c>
      <c r="BI87" s="162"/>
      <c r="BJ87" s="162" t="s">
        <v>379</v>
      </c>
      <c r="BK87" s="162">
        <v>5</v>
      </c>
      <c r="BL87" s="162"/>
      <c r="BM87" s="162" t="s">
        <v>348</v>
      </c>
      <c r="BN87" s="162">
        <v>5</v>
      </c>
      <c r="BO87" s="162"/>
      <c r="BP87" s="162" t="s">
        <v>380</v>
      </c>
      <c r="BQ87" s="162">
        <v>5</v>
      </c>
      <c r="BR87" s="162"/>
      <c r="BS87" s="195" t="s">
        <v>381</v>
      </c>
      <c r="BT87" s="162">
        <v>5</v>
      </c>
      <c r="BU87" s="162"/>
      <c r="BV87" s="162" t="s">
        <v>396</v>
      </c>
      <c r="BW87" s="162">
        <v>5</v>
      </c>
      <c r="BX87" s="164"/>
    </row>
    <row r="88" spans="1:76" x14ac:dyDescent="0.25">
      <c r="A88" s="165">
        <v>86</v>
      </c>
      <c r="B88" s="166">
        <v>44173.345555555599</v>
      </c>
      <c r="C88" s="166">
        <v>44173.347662036998</v>
      </c>
      <c r="D88" s="167" t="s">
        <v>609</v>
      </c>
      <c r="E88" s="167" t="s">
        <v>610</v>
      </c>
      <c r="F88" s="167">
        <v>50</v>
      </c>
      <c r="G88" s="167"/>
      <c r="H88" s="167" t="s">
        <v>611</v>
      </c>
      <c r="I88" s="167"/>
      <c r="J88" s="167"/>
      <c r="K88" s="167" t="s">
        <v>246</v>
      </c>
      <c r="L88" s="167"/>
      <c r="M88" s="167"/>
      <c r="N88" s="168">
        <v>44173</v>
      </c>
      <c r="O88" s="167"/>
      <c r="P88" s="167"/>
      <c r="Q88" s="167" t="s">
        <v>332</v>
      </c>
      <c r="R88" s="167">
        <v>0</v>
      </c>
      <c r="S88" s="167"/>
      <c r="T88" s="167" t="s">
        <v>387</v>
      </c>
      <c r="U88" s="167">
        <v>5</v>
      </c>
      <c r="V88" s="167"/>
      <c r="W88" s="167" t="s">
        <v>374</v>
      </c>
      <c r="X88" s="167">
        <v>0</v>
      </c>
      <c r="Y88" s="167"/>
      <c r="Z88" s="167" t="s">
        <v>400</v>
      </c>
      <c r="AA88" s="167">
        <v>0</v>
      </c>
      <c r="AB88" s="167"/>
      <c r="AC88" s="167" t="s">
        <v>335</v>
      </c>
      <c r="AD88" s="167">
        <v>5</v>
      </c>
      <c r="AE88" s="167"/>
      <c r="AF88" s="167" t="s">
        <v>458</v>
      </c>
      <c r="AG88" s="167">
        <v>0</v>
      </c>
      <c r="AH88" s="167"/>
      <c r="AI88" s="167" t="s">
        <v>338</v>
      </c>
      <c r="AJ88" s="167">
        <v>5</v>
      </c>
      <c r="AK88" s="167"/>
      <c r="AL88" s="167" t="s">
        <v>390</v>
      </c>
      <c r="AM88" s="167">
        <v>0</v>
      </c>
      <c r="AN88" s="167"/>
      <c r="AO88" s="167" t="s">
        <v>442</v>
      </c>
      <c r="AP88" s="167">
        <v>0</v>
      </c>
      <c r="AQ88" s="167"/>
      <c r="AR88" s="167" t="s">
        <v>392</v>
      </c>
      <c r="AS88" s="167">
        <v>5</v>
      </c>
      <c r="AT88" s="167"/>
      <c r="AU88" s="167" t="s">
        <v>342</v>
      </c>
      <c r="AV88" s="167">
        <v>5</v>
      </c>
      <c r="AW88" s="167"/>
      <c r="AX88" s="167" t="s">
        <v>343</v>
      </c>
      <c r="AY88" s="167">
        <v>5</v>
      </c>
      <c r="AZ88" s="167"/>
      <c r="BA88" s="167" t="s">
        <v>403</v>
      </c>
      <c r="BB88" s="167">
        <v>0</v>
      </c>
      <c r="BC88" s="167"/>
      <c r="BD88" s="167" t="s">
        <v>492</v>
      </c>
      <c r="BE88" s="167">
        <v>0</v>
      </c>
      <c r="BF88" s="167"/>
      <c r="BG88" s="167" t="s">
        <v>335</v>
      </c>
      <c r="BH88" s="167">
        <v>5</v>
      </c>
      <c r="BI88" s="167"/>
      <c r="BJ88" s="167" t="s">
        <v>433</v>
      </c>
      <c r="BK88" s="167">
        <v>0</v>
      </c>
      <c r="BL88" s="167"/>
      <c r="BM88" s="167" t="s">
        <v>348</v>
      </c>
      <c r="BN88" s="167">
        <v>5</v>
      </c>
      <c r="BO88" s="167"/>
      <c r="BP88" s="167" t="s">
        <v>445</v>
      </c>
      <c r="BQ88" s="167">
        <v>0</v>
      </c>
      <c r="BR88" s="167"/>
      <c r="BS88" s="194" t="s">
        <v>381</v>
      </c>
      <c r="BT88" s="167">
        <v>5</v>
      </c>
      <c r="BU88" s="167"/>
      <c r="BV88" s="167" t="s">
        <v>396</v>
      </c>
      <c r="BW88" s="167">
        <v>5</v>
      </c>
      <c r="BX88" s="169"/>
    </row>
    <row r="89" spans="1:76" x14ac:dyDescent="0.25">
      <c r="A89" s="160">
        <v>87</v>
      </c>
      <c r="B89" s="161">
        <v>44173.315798611096</v>
      </c>
      <c r="C89" s="161">
        <v>44173.347708333298</v>
      </c>
      <c r="D89" s="162" t="s">
        <v>284</v>
      </c>
      <c r="E89" s="162" t="s">
        <v>285</v>
      </c>
      <c r="F89" s="162">
        <v>70</v>
      </c>
      <c r="G89" s="162"/>
      <c r="H89" s="162" t="s">
        <v>286</v>
      </c>
      <c r="I89" s="162"/>
      <c r="J89" s="162"/>
      <c r="K89" s="162" t="s">
        <v>283</v>
      </c>
      <c r="L89" s="162"/>
      <c r="M89" s="162"/>
      <c r="N89" s="163">
        <v>44173</v>
      </c>
      <c r="O89" s="162"/>
      <c r="P89" s="162"/>
      <c r="Q89" s="162" t="s">
        <v>386</v>
      </c>
      <c r="R89" s="162">
        <v>0</v>
      </c>
      <c r="S89" s="162"/>
      <c r="T89" s="162" t="s">
        <v>387</v>
      </c>
      <c r="U89" s="162">
        <v>5</v>
      </c>
      <c r="V89" s="162"/>
      <c r="W89" s="162" t="s">
        <v>388</v>
      </c>
      <c r="X89" s="162">
        <v>5</v>
      </c>
      <c r="Y89" s="162"/>
      <c r="Z89" s="162" t="s">
        <v>427</v>
      </c>
      <c r="AA89" s="162">
        <v>5</v>
      </c>
      <c r="AB89" s="162"/>
      <c r="AC89" s="162" t="s">
        <v>335</v>
      </c>
      <c r="AD89" s="162">
        <v>5</v>
      </c>
      <c r="AE89" s="162"/>
      <c r="AF89" s="162" t="s">
        <v>375</v>
      </c>
      <c r="AG89" s="162">
        <v>0</v>
      </c>
      <c r="AH89" s="162"/>
      <c r="AI89" s="162" t="s">
        <v>338</v>
      </c>
      <c r="AJ89" s="162">
        <v>5</v>
      </c>
      <c r="AK89" s="162"/>
      <c r="AL89" s="162" t="s">
        <v>390</v>
      </c>
      <c r="AM89" s="162">
        <v>0</v>
      </c>
      <c r="AN89" s="162"/>
      <c r="AO89" s="162" t="s">
        <v>418</v>
      </c>
      <c r="AP89" s="162">
        <v>0</v>
      </c>
      <c r="AQ89" s="162"/>
      <c r="AR89" s="162" t="s">
        <v>392</v>
      </c>
      <c r="AS89" s="162">
        <v>5</v>
      </c>
      <c r="AT89" s="162"/>
      <c r="AU89" s="162" t="s">
        <v>456</v>
      </c>
      <c r="AV89" s="162">
        <v>0</v>
      </c>
      <c r="AW89" s="162"/>
      <c r="AX89" s="162" t="s">
        <v>343</v>
      </c>
      <c r="AY89" s="162">
        <v>5</v>
      </c>
      <c r="AZ89" s="162"/>
      <c r="BA89" s="162" t="s">
        <v>393</v>
      </c>
      <c r="BB89" s="162">
        <v>5</v>
      </c>
      <c r="BC89" s="162"/>
      <c r="BD89" s="162" t="s">
        <v>378</v>
      </c>
      <c r="BE89" s="162">
        <v>0</v>
      </c>
      <c r="BF89" s="162"/>
      <c r="BG89" s="162" t="s">
        <v>335</v>
      </c>
      <c r="BH89" s="162">
        <v>5</v>
      </c>
      <c r="BI89" s="162"/>
      <c r="BJ89" s="162" t="s">
        <v>379</v>
      </c>
      <c r="BK89" s="162">
        <v>5</v>
      </c>
      <c r="BL89" s="162"/>
      <c r="BM89" s="162" t="s">
        <v>348</v>
      </c>
      <c r="BN89" s="162">
        <v>5</v>
      </c>
      <c r="BO89" s="162"/>
      <c r="BP89" s="162" t="s">
        <v>380</v>
      </c>
      <c r="BQ89" s="162">
        <v>5</v>
      </c>
      <c r="BR89" s="162"/>
      <c r="BS89" s="195" t="s">
        <v>381</v>
      </c>
      <c r="BT89" s="162">
        <v>5</v>
      </c>
      <c r="BU89" s="162"/>
      <c r="BV89" s="162" t="s">
        <v>396</v>
      </c>
      <c r="BW89" s="162">
        <v>5</v>
      </c>
      <c r="BX89" s="164"/>
    </row>
    <row r="90" spans="1:76" x14ac:dyDescent="0.25">
      <c r="A90" s="165">
        <v>88</v>
      </c>
      <c r="B90" s="166">
        <v>44173.334803240701</v>
      </c>
      <c r="C90" s="166">
        <v>44173.347847222198</v>
      </c>
      <c r="D90" s="167" t="s">
        <v>612</v>
      </c>
      <c r="E90" s="167" t="s">
        <v>613</v>
      </c>
      <c r="F90" s="167">
        <v>65</v>
      </c>
      <c r="G90" s="167"/>
      <c r="H90" s="167" t="s">
        <v>614</v>
      </c>
      <c r="I90" s="167"/>
      <c r="J90" s="167"/>
      <c r="K90" s="167" t="s">
        <v>283</v>
      </c>
      <c r="L90" s="167"/>
      <c r="M90" s="167"/>
      <c r="N90" s="168">
        <v>44173</v>
      </c>
      <c r="O90" s="167"/>
      <c r="P90" s="167"/>
      <c r="Q90" s="167" t="s">
        <v>474</v>
      </c>
      <c r="R90" s="167">
        <v>0</v>
      </c>
      <c r="S90" s="167"/>
      <c r="T90" s="167" t="s">
        <v>387</v>
      </c>
      <c r="U90" s="167">
        <v>5</v>
      </c>
      <c r="V90" s="167"/>
      <c r="W90" s="167" t="s">
        <v>388</v>
      </c>
      <c r="X90" s="167">
        <v>5</v>
      </c>
      <c r="Y90" s="167"/>
      <c r="Z90" s="167" t="s">
        <v>427</v>
      </c>
      <c r="AA90" s="167">
        <v>5</v>
      </c>
      <c r="AB90" s="167"/>
      <c r="AC90" s="167" t="s">
        <v>335</v>
      </c>
      <c r="AD90" s="167">
        <v>5</v>
      </c>
      <c r="AE90" s="167"/>
      <c r="AF90" s="167" t="s">
        <v>375</v>
      </c>
      <c r="AG90" s="167">
        <v>0</v>
      </c>
      <c r="AH90" s="167"/>
      <c r="AI90" s="167" t="s">
        <v>338</v>
      </c>
      <c r="AJ90" s="167">
        <v>5</v>
      </c>
      <c r="AK90" s="167"/>
      <c r="AL90" s="167" t="s">
        <v>390</v>
      </c>
      <c r="AM90" s="167">
        <v>0</v>
      </c>
      <c r="AN90" s="167"/>
      <c r="AO90" s="167" t="s">
        <v>418</v>
      </c>
      <c r="AP90" s="167">
        <v>0</v>
      </c>
      <c r="AQ90" s="167"/>
      <c r="AR90" s="167" t="s">
        <v>392</v>
      </c>
      <c r="AS90" s="167">
        <v>5</v>
      </c>
      <c r="AT90" s="167"/>
      <c r="AU90" s="167" t="s">
        <v>456</v>
      </c>
      <c r="AV90" s="167">
        <v>0</v>
      </c>
      <c r="AW90" s="167"/>
      <c r="AX90" s="167" t="s">
        <v>343</v>
      </c>
      <c r="AY90" s="167">
        <v>5</v>
      </c>
      <c r="AZ90" s="167"/>
      <c r="BA90" s="167" t="s">
        <v>377</v>
      </c>
      <c r="BB90" s="167">
        <v>0</v>
      </c>
      <c r="BC90" s="167"/>
      <c r="BD90" s="167" t="s">
        <v>378</v>
      </c>
      <c r="BE90" s="167">
        <v>0</v>
      </c>
      <c r="BF90" s="167"/>
      <c r="BG90" s="167" t="s">
        <v>335</v>
      </c>
      <c r="BH90" s="167">
        <v>5</v>
      </c>
      <c r="BI90" s="167"/>
      <c r="BJ90" s="167" t="s">
        <v>379</v>
      </c>
      <c r="BK90" s="167">
        <v>5</v>
      </c>
      <c r="BL90" s="167"/>
      <c r="BM90" s="167" t="s">
        <v>348</v>
      </c>
      <c r="BN90" s="167">
        <v>5</v>
      </c>
      <c r="BO90" s="167"/>
      <c r="BP90" s="167" t="s">
        <v>380</v>
      </c>
      <c r="BQ90" s="167">
        <v>5</v>
      </c>
      <c r="BR90" s="167"/>
      <c r="BS90" s="194" t="s">
        <v>381</v>
      </c>
      <c r="BT90" s="167">
        <v>5</v>
      </c>
      <c r="BU90" s="167"/>
      <c r="BV90" s="167" t="s">
        <v>396</v>
      </c>
      <c r="BW90" s="167">
        <v>5</v>
      </c>
      <c r="BX90" s="169"/>
    </row>
    <row r="91" spans="1:76" x14ac:dyDescent="0.25">
      <c r="A91" s="160">
        <v>89</v>
      </c>
      <c r="B91" s="161">
        <v>44173.346875000003</v>
      </c>
      <c r="C91" s="161">
        <v>44173.347951388903</v>
      </c>
      <c r="D91" s="162" t="s">
        <v>145</v>
      </c>
      <c r="E91" s="162" t="s">
        <v>146</v>
      </c>
      <c r="F91" s="162">
        <v>90</v>
      </c>
      <c r="G91" s="162"/>
      <c r="H91" s="162" t="s">
        <v>615</v>
      </c>
      <c r="I91" s="162"/>
      <c r="J91" s="162"/>
      <c r="K91" s="162" t="s">
        <v>143</v>
      </c>
      <c r="L91" s="162"/>
      <c r="M91" s="162"/>
      <c r="N91" s="163">
        <v>44173</v>
      </c>
      <c r="O91" s="162"/>
      <c r="P91" s="162"/>
      <c r="Q91" s="162" t="s">
        <v>437</v>
      </c>
      <c r="R91" s="162">
        <v>5</v>
      </c>
      <c r="S91" s="162"/>
      <c r="T91" s="162" t="s">
        <v>426</v>
      </c>
      <c r="U91" s="162">
        <v>0</v>
      </c>
      <c r="V91" s="162"/>
      <c r="W91" s="162" t="s">
        <v>357</v>
      </c>
      <c r="X91" s="162">
        <v>0</v>
      </c>
      <c r="Y91" s="162"/>
      <c r="Z91" s="162" t="s">
        <v>427</v>
      </c>
      <c r="AA91" s="162">
        <v>5</v>
      </c>
      <c r="AB91" s="162"/>
      <c r="AC91" s="162" t="s">
        <v>335</v>
      </c>
      <c r="AD91" s="162">
        <v>5</v>
      </c>
      <c r="AE91" s="162"/>
      <c r="AF91" s="162" t="s">
        <v>360</v>
      </c>
      <c r="AG91" s="162">
        <v>5</v>
      </c>
      <c r="AH91" s="162"/>
      <c r="AI91" s="162" t="s">
        <v>338</v>
      </c>
      <c r="AJ91" s="162">
        <v>5</v>
      </c>
      <c r="AK91" s="162"/>
      <c r="AL91" s="162" t="s">
        <v>361</v>
      </c>
      <c r="AM91" s="162">
        <v>5</v>
      </c>
      <c r="AN91" s="162"/>
      <c r="AO91" s="162" t="s">
        <v>391</v>
      </c>
      <c r="AP91" s="162">
        <v>5</v>
      </c>
      <c r="AQ91" s="162"/>
      <c r="AR91" s="162" t="s">
        <v>392</v>
      </c>
      <c r="AS91" s="162">
        <v>5</v>
      </c>
      <c r="AT91" s="162"/>
      <c r="AU91" s="162" t="s">
        <v>342</v>
      </c>
      <c r="AV91" s="162">
        <v>5</v>
      </c>
      <c r="AW91" s="162"/>
      <c r="AX91" s="162" t="s">
        <v>343</v>
      </c>
      <c r="AY91" s="162">
        <v>5</v>
      </c>
      <c r="AZ91" s="162"/>
      <c r="BA91" s="162" t="s">
        <v>393</v>
      </c>
      <c r="BB91" s="162">
        <v>5</v>
      </c>
      <c r="BC91" s="162"/>
      <c r="BD91" s="162" t="s">
        <v>404</v>
      </c>
      <c r="BE91" s="162">
        <v>5</v>
      </c>
      <c r="BF91" s="162"/>
      <c r="BG91" s="162" t="s">
        <v>335</v>
      </c>
      <c r="BH91" s="162">
        <v>5</v>
      </c>
      <c r="BI91" s="162"/>
      <c r="BJ91" s="162" t="s">
        <v>379</v>
      </c>
      <c r="BK91" s="162">
        <v>5</v>
      </c>
      <c r="BL91" s="162"/>
      <c r="BM91" s="162" t="s">
        <v>348</v>
      </c>
      <c r="BN91" s="162">
        <v>5</v>
      </c>
      <c r="BO91" s="162"/>
      <c r="BP91" s="162" t="s">
        <v>380</v>
      </c>
      <c r="BQ91" s="162">
        <v>5</v>
      </c>
      <c r="BR91" s="162"/>
      <c r="BS91" s="195" t="s">
        <v>381</v>
      </c>
      <c r="BT91" s="162">
        <v>5</v>
      </c>
      <c r="BU91" s="162"/>
      <c r="BV91" s="162" t="s">
        <v>396</v>
      </c>
      <c r="BW91" s="162">
        <v>5</v>
      </c>
      <c r="BX91" s="164"/>
    </row>
    <row r="92" spans="1:76" x14ac:dyDescent="0.25">
      <c r="A92" s="165">
        <v>90</v>
      </c>
      <c r="B92" s="166">
        <v>44173.333622685197</v>
      </c>
      <c r="C92" s="166">
        <v>44173.347997685203</v>
      </c>
      <c r="D92" s="167" t="s">
        <v>616</v>
      </c>
      <c r="E92" s="167" t="s">
        <v>527</v>
      </c>
      <c r="F92" s="167">
        <v>45</v>
      </c>
      <c r="G92" s="167"/>
      <c r="H92" s="167" t="s">
        <v>528</v>
      </c>
      <c r="I92" s="167"/>
      <c r="J92" s="167"/>
      <c r="K92" s="167" t="s">
        <v>230</v>
      </c>
      <c r="L92" s="167"/>
      <c r="M92" s="167"/>
      <c r="N92" s="168">
        <v>44173</v>
      </c>
      <c r="O92" s="167"/>
      <c r="P92" s="167"/>
      <c r="Q92" s="167" t="s">
        <v>437</v>
      </c>
      <c r="R92" s="167">
        <v>5</v>
      </c>
      <c r="S92" s="167"/>
      <c r="T92" s="167" t="s">
        <v>356</v>
      </c>
      <c r="U92" s="167">
        <v>0</v>
      </c>
      <c r="V92" s="167"/>
      <c r="W92" s="167" t="s">
        <v>374</v>
      </c>
      <c r="X92" s="167">
        <v>0</v>
      </c>
      <c r="Y92" s="167"/>
      <c r="Z92" s="167" t="s">
        <v>358</v>
      </c>
      <c r="AA92" s="167">
        <v>0</v>
      </c>
      <c r="AB92" s="167"/>
      <c r="AC92" s="167" t="s">
        <v>400</v>
      </c>
      <c r="AD92" s="167">
        <v>0</v>
      </c>
      <c r="AE92" s="167"/>
      <c r="AF92" s="167" t="s">
        <v>337</v>
      </c>
      <c r="AG92" s="167">
        <v>0</v>
      </c>
      <c r="AH92" s="167"/>
      <c r="AI92" s="167" t="s">
        <v>338</v>
      </c>
      <c r="AJ92" s="167">
        <v>5</v>
      </c>
      <c r="AK92" s="167"/>
      <c r="AL92" s="167" t="s">
        <v>339</v>
      </c>
      <c r="AM92" s="167">
        <v>0</v>
      </c>
      <c r="AN92" s="167"/>
      <c r="AO92" s="167" t="s">
        <v>391</v>
      </c>
      <c r="AP92" s="167">
        <v>5</v>
      </c>
      <c r="AQ92" s="167"/>
      <c r="AR92" s="167" t="s">
        <v>392</v>
      </c>
      <c r="AS92" s="167">
        <v>5</v>
      </c>
      <c r="AT92" s="167"/>
      <c r="AU92" s="167" t="s">
        <v>342</v>
      </c>
      <c r="AV92" s="167">
        <v>5</v>
      </c>
      <c r="AW92" s="167"/>
      <c r="AX92" s="167" t="s">
        <v>432</v>
      </c>
      <c r="AY92" s="167">
        <v>0</v>
      </c>
      <c r="AZ92" s="167"/>
      <c r="BA92" s="167" t="s">
        <v>403</v>
      </c>
      <c r="BB92" s="167">
        <v>0</v>
      </c>
      <c r="BC92" s="167"/>
      <c r="BD92" s="167" t="s">
        <v>378</v>
      </c>
      <c r="BE92" s="167">
        <v>0</v>
      </c>
      <c r="BF92" s="167"/>
      <c r="BG92" s="167" t="s">
        <v>335</v>
      </c>
      <c r="BH92" s="167">
        <v>5</v>
      </c>
      <c r="BI92" s="167"/>
      <c r="BJ92" s="167" t="s">
        <v>366</v>
      </c>
      <c r="BK92" s="167">
        <v>0</v>
      </c>
      <c r="BL92" s="167"/>
      <c r="BM92" s="167" t="s">
        <v>348</v>
      </c>
      <c r="BN92" s="167">
        <v>5</v>
      </c>
      <c r="BO92" s="167"/>
      <c r="BP92" s="167" t="s">
        <v>380</v>
      </c>
      <c r="BQ92" s="167">
        <v>5</v>
      </c>
      <c r="BR92" s="167"/>
      <c r="BS92" s="194" t="s">
        <v>406</v>
      </c>
      <c r="BT92" s="167">
        <v>0</v>
      </c>
      <c r="BU92" s="167"/>
      <c r="BV92" s="167" t="s">
        <v>396</v>
      </c>
      <c r="BW92" s="167">
        <v>5</v>
      </c>
      <c r="BX92" s="169"/>
    </row>
    <row r="93" spans="1:76" x14ac:dyDescent="0.25">
      <c r="A93" s="160">
        <v>91</v>
      </c>
      <c r="B93" s="161">
        <v>44173.317129629599</v>
      </c>
      <c r="C93" s="161">
        <v>44173.348090277803</v>
      </c>
      <c r="D93" s="162" t="s">
        <v>217</v>
      </c>
      <c r="E93" s="162" t="s">
        <v>218</v>
      </c>
      <c r="F93" s="162">
        <v>55</v>
      </c>
      <c r="G93" s="162"/>
      <c r="H93" s="162" t="s">
        <v>219</v>
      </c>
      <c r="I93" s="162"/>
      <c r="J93" s="162"/>
      <c r="K93" s="162" t="s">
        <v>457</v>
      </c>
      <c r="L93" s="162"/>
      <c r="M93" s="162"/>
      <c r="N93" s="163">
        <v>44173</v>
      </c>
      <c r="O93" s="162"/>
      <c r="P93" s="162"/>
      <c r="Q93" s="162" t="s">
        <v>437</v>
      </c>
      <c r="R93" s="162">
        <v>5</v>
      </c>
      <c r="S93" s="162"/>
      <c r="T93" s="162" t="s">
        <v>387</v>
      </c>
      <c r="U93" s="162">
        <v>5</v>
      </c>
      <c r="V93" s="162"/>
      <c r="W93" s="162" t="s">
        <v>334</v>
      </c>
      <c r="X93" s="162">
        <v>0</v>
      </c>
      <c r="Y93" s="162"/>
      <c r="Z93" s="162" t="s">
        <v>400</v>
      </c>
      <c r="AA93" s="162">
        <v>0</v>
      </c>
      <c r="AB93" s="162"/>
      <c r="AC93" s="162" t="s">
        <v>335</v>
      </c>
      <c r="AD93" s="162">
        <v>5</v>
      </c>
      <c r="AE93" s="162"/>
      <c r="AF93" s="162" t="s">
        <v>337</v>
      </c>
      <c r="AG93" s="162">
        <v>0</v>
      </c>
      <c r="AH93" s="162"/>
      <c r="AI93" s="162" t="s">
        <v>389</v>
      </c>
      <c r="AJ93" s="162">
        <v>0</v>
      </c>
      <c r="AK93" s="162"/>
      <c r="AL93" s="162" t="s">
        <v>390</v>
      </c>
      <c r="AM93" s="162">
        <v>0</v>
      </c>
      <c r="AN93" s="162"/>
      <c r="AO93" s="162" t="s">
        <v>391</v>
      </c>
      <c r="AP93" s="162">
        <v>5</v>
      </c>
      <c r="AQ93" s="162"/>
      <c r="AR93" s="162" t="s">
        <v>392</v>
      </c>
      <c r="AS93" s="162">
        <v>5</v>
      </c>
      <c r="AT93" s="162"/>
      <c r="AU93" s="162" t="s">
        <v>419</v>
      </c>
      <c r="AV93" s="162">
        <v>0</v>
      </c>
      <c r="AW93" s="162"/>
      <c r="AX93" s="162" t="s">
        <v>432</v>
      </c>
      <c r="AY93" s="162">
        <v>0</v>
      </c>
      <c r="AZ93" s="162"/>
      <c r="BA93" s="162" t="s">
        <v>393</v>
      </c>
      <c r="BB93" s="162">
        <v>5</v>
      </c>
      <c r="BC93" s="162"/>
      <c r="BD93" s="162" t="s">
        <v>404</v>
      </c>
      <c r="BE93" s="162">
        <v>5</v>
      </c>
      <c r="BF93" s="162"/>
      <c r="BG93" s="162" t="s">
        <v>346</v>
      </c>
      <c r="BH93" s="162">
        <v>0</v>
      </c>
      <c r="BI93" s="162"/>
      <c r="BJ93" s="162" t="s">
        <v>379</v>
      </c>
      <c r="BK93" s="162">
        <v>5</v>
      </c>
      <c r="BL93" s="162"/>
      <c r="BM93" s="162" t="s">
        <v>348</v>
      </c>
      <c r="BN93" s="162">
        <v>5</v>
      </c>
      <c r="BO93" s="162"/>
      <c r="BP93" s="162" t="s">
        <v>368</v>
      </c>
      <c r="BQ93" s="162">
        <v>0</v>
      </c>
      <c r="BR93" s="162"/>
      <c r="BS93" s="195" t="s">
        <v>381</v>
      </c>
      <c r="BT93" s="162">
        <v>5</v>
      </c>
      <c r="BU93" s="162"/>
      <c r="BV93" s="162" t="s">
        <v>396</v>
      </c>
      <c r="BW93" s="162">
        <v>5</v>
      </c>
      <c r="BX93" s="164"/>
    </row>
    <row r="94" spans="1:76" x14ac:dyDescent="0.25">
      <c r="A94" s="165">
        <v>92</v>
      </c>
      <c r="B94" s="166">
        <v>44173.335428240702</v>
      </c>
      <c r="C94" s="166">
        <v>44173.348159722198</v>
      </c>
      <c r="D94" s="167" t="s">
        <v>617</v>
      </c>
      <c r="E94" s="167" t="s">
        <v>618</v>
      </c>
      <c r="F94" s="167">
        <v>60</v>
      </c>
      <c r="G94" s="167"/>
      <c r="H94" s="167" t="s">
        <v>619</v>
      </c>
      <c r="I94" s="167"/>
      <c r="J94" s="167"/>
      <c r="K94" s="167" t="s">
        <v>239</v>
      </c>
      <c r="L94" s="167"/>
      <c r="M94" s="167"/>
      <c r="N94" s="168">
        <v>44173</v>
      </c>
      <c r="O94" s="167"/>
      <c r="P94" s="167"/>
      <c r="Q94" s="167" t="s">
        <v>437</v>
      </c>
      <c r="R94" s="167">
        <v>5</v>
      </c>
      <c r="S94" s="167"/>
      <c r="T94" s="167" t="s">
        <v>387</v>
      </c>
      <c r="U94" s="167">
        <v>5</v>
      </c>
      <c r="V94" s="167"/>
      <c r="W94" s="167" t="s">
        <v>411</v>
      </c>
      <c r="X94" s="167">
        <v>0</v>
      </c>
      <c r="Y94" s="167"/>
      <c r="Z94" s="167" t="s">
        <v>335</v>
      </c>
      <c r="AA94" s="167">
        <v>0</v>
      </c>
      <c r="AB94" s="167"/>
      <c r="AC94" s="167" t="s">
        <v>335</v>
      </c>
      <c r="AD94" s="167">
        <v>5</v>
      </c>
      <c r="AE94" s="167"/>
      <c r="AF94" s="167" t="s">
        <v>401</v>
      </c>
      <c r="AG94" s="167">
        <v>0</v>
      </c>
      <c r="AH94" s="167"/>
      <c r="AI94" s="167" t="s">
        <v>338</v>
      </c>
      <c r="AJ94" s="167">
        <v>5</v>
      </c>
      <c r="AK94" s="167"/>
      <c r="AL94" s="167" t="s">
        <v>339</v>
      </c>
      <c r="AM94" s="167">
        <v>0</v>
      </c>
      <c r="AN94" s="167"/>
      <c r="AO94" s="167" t="s">
        <v>391</v>
      </c>
      <c r="AP94" s="167">
        <v>5</v>
      </c>
      <c r="AQ94" s="167"/>
      <c r="AR94" s="167" t="s">
        <v>392</v>
      </c>
      <c r="AS94" s="167">
        <v>5</v>
      </c>
      <c r="AT94" s="167"/>
      <c r="AU94" s="167" t="s">
        <v>362</v>
      </c>
      <c r="AV94" s="167">
        <v>0</v>
      </c>
      <c r="AW94" s="167"/>
      <c r="AX94" s="167" t="s">
        <v>402</v>
      </c>
      <c r="AY94" s="167">
        <v>0</v>
      </c>
      <c r="AZ94" s="167"/>
      <c r="BA94" s="167" t="s">
        <v>393</v>
      </c>
      <c r="BB94" s="167">
        <v>5</v>
      </c>
      <c r="BC94" s="167"/>
      <c r="BD94" s="167" t="s">
        <v>404</v>
      </c>
      <c r="BE94" s="167">
        <v>5</v>
      </c>
      <c r="BF94" s="167"/>
      <c r="BG94" s="167" t="s">
        <v>420</v>
      </c>
      <c r="BH94" s="167">
        <v>0</v>
      </c>
      <c r="BI94" s="167"/>
      <c r="BJ94" s="167" t="s">
        <v>433</v>
      </c>
      <c r="BK94" s="167">
        <v>0</v>
      </c>
      <c r="BL94" s="167"/>
      <c r="BM94" s="167" t="s">
        <v>348</v>
      </c>
      <c r="BN94" s="167">
        <v>5</v>
      </c>
      <c r="BO94" s="167"/>
      <c r="BP94" s="167" t="s">
        <v>380</v>
      </c>
      <c r="BQ94" s="167">
        <v>5</v>
      </c>
      <c r="BR94" s="167"/>
      <c r="BS94" s="194" t="s">
        <v>381</v>
      </c>
      <c r="BT94" s="167">
        <v>5</v>
      </c>
      <c r="BU94" s="167"/>
      <c r="BV94" s="167" t="s">
        <v>396</v>
      </c>
      <c r="BW94" s="167">
        <v>5</v>
      </c>
      <c r="BX94" s="169"/>
    </row>
    <row r="95" spans="1:76" x14ac:dyDescent="0.25">
      <c r="A95" s="160">
        <v>93</v>
      </c>
      <c r="B95" s="161">
        <v>44173.342800925901</v>
      </c>
      <c r="C95" s="161">
        <v>44173.348159722198</v>
      </c>
      <c r="D95" s="162" t="s">
        <v>620</v>
      </c>
      <c r="E95" s="162" t="s">
        <v>303</v>
      </c>
      <c r="F95" s="162">
        <v>35</v>
      </c>
      <c r="G95" s="162"/>
      <c r="H95" s="162" t="s">
        <v>621</v>
      </c>
      <c r="I95" s="162"/>
      <c r="J95" s="162"/>
      <c r="K95" s="162" t="s">
        <v>230</v>
      </c>
      <c r="L95" s="162"/>
      <c r="M95" s="162"/>
      <c r="N95" s="163">
        <v>44173</v>
      </c>
      <c r="O95" s="162"/>
      <c r="P95" s="162"/>
      <c r="Q95" s="162" t="s">
        <v>437</v>
      </c>
      <c r="R95" s="162">
        <v>5</v>
      </c>
      <c r="S95" s="162"/>
      <c r="T95" s="162" t="s">
        <v>387</v>
      </c>
      <c r="U95" s="162">
        <v>5</v>
      </c>
      <c r="V95" s="162"/>
      <c r="W95" s="162" t="s">
        <v>411</v>
      </c>
      <c r="X95" s="162">
        <v>0</v>
      </c>
      <c r="Y95" s="162"/>
      <c r="Z95" s="162" t="s">
        <v>427</v>
      </c>
      <c r="AA95" s="162">
        <v>5</v>
      </c>
      <c r="AB95" s="162"/>
      <c r="AC95" s="162" t="s">
        <v>336</v>
      </c>
      <c r="AD95" s="162">
        <v>0</v>
      </c>
      <c r="AE95" s="162"/>
      <c r="AF95" s="162" t="s">
        <v>337</v>
      </c>
      <c r="AG95" s="162">
        <v>0</v>
      </c>
      <c r="AH95" s="162"/>
      <c r="AI95" s="162" t="s">
        <v>338</v>
      </c>
      <c r="AJ95" s="162">
        <v>5</v>
      </c>
      <c r="AK95" s="162"/>
      <c r="AL95" s="162" t="s">
        <v>390</v>
      </c>
      <c r="AM95" s="162">
        <v>0</v>
      </c>
      <c r="AN95" s="162"/>
      <c r="AO95" s="162" t="s">
        <v>428</v>
      </c>
      <c r="AP95" s="162">
        <v>0</v>
      </c>
      <c r="AQ95" s="162"/>
      <c r="AR95" s="162" t="s">
        <v>341</v>
      </c>
      <c r="AS95" s="162">
        <v>0</v>
      </c>
      <c r="AT95" s="162"/>
      <c r="AU95" s="162" t="s">
        <v>456</v>
      </c>
      <c r="AV95" s="162">
        <v>0</v>
      </c>
      <c r="AW95" s="162"/>
      <c r="AX95" s="162" t="s">
        <v>432</v>
      </c>
      <c r="AY95" s="162">
        <v>0</v>
      </c>
      <c r="AZ95" s="162"/>
      <c r="BA95" s="162" t="s">
        <v>364</v>
      </c>
      <c r="BB95" s="162">
        <v>0</v>
      </c>
      <c r="BC95" s="162"/>
      <c r="BD95" s="162" t="s">
        <v>394</v>
      </c>
      <c r="BE95" s="162">
        <v>0</v>
      </c>
      <c r="BF95" s="162"/>
      <c r="BG95" s="162" t="s">
        <v>405</v>
      </c>
      <c r="BH95" s="162">
        <v>0</v>
      </c>
      <c r="BI95" s="162"/>
      <c r="BJ95" s="162" t="s">
        <v>433</v>
      </c>
      <c r="BK95" s="162">
        <v>0</v>
      </c>
      <c r="BL95" s="162"/>
      <c r="BM95" s="162" t="s">
        <v>348</v>
      </c>
      <c r="BN95" s="162">
        <v>5</v>
      </c>
      <c r="BO95" s="162"/>
      <c r="BP95" s="162" t="s">
        <v>380</v>
      </c>
      <c r="BQ95" s="162">
        <v>5</v>
      </c>
      <c r="BR95" s="162"/>
      <c r="BS95" s="162" t="s">
        <v>422</v>
      </c>
      <c r="BT95" s="162">
        <v>0</v>
      </c>
      <c r="BU95" s="162"/>
      <c r="BV95" s="162" t="s">
        <v>396</v>
      </c>
      <c r="BW95" s="162">
        <v>5</v>
      </c>
      <c r="BX95" s="164"/>
    </row>
    <row r="96" spans="1:76" x14ac:dyDescent="0.25">
      <c r="A96" s="165">
        <v>94</v>
      </c>
      <c r="B96" s="166">
        <v>44173.312939814801</v>
      </c>
      <c r="C96" s="166">
        <v>44173.348206018498</v>
      </c>
      <c r="D96" s="167" t="s">
        <v>154</v>
      </c>
      <c r="E96" s="167" t="s">
        <v>155</v>
      </c>
      <c r="F96" s="167">
        <v>25</v>
      </c>
      <c r="G96" s="167"/>
      <c r="H96" s="167" t="s">
        <v>155</v>
      </c>
      <c r="I96" s="167"/>
      <c r="J96" s="167"/>
      <c r="K96" s="167" t="s">
        <v>143</v>
      </c>
      <c r="L96" s="167"/>
      <c r="M96" s="167"/>
      <c r="N96" s="168">
        <v>44173</v>
      </c>
      <c r="O96" s="167"/>
      <c r="P96" s="167"/>
      <c r="Q96" s="167" t="s">
        <v>437</v>
      </c>
      <c r="R96" s="167">
        <v>5</v>
      </c>
      <c r="S96" s="167"/>
      <c r="T96" s="167" t="s">
        <v>387</v>
      </c>
      <c r="U96" s="167">
        <v>5</v>
      </c>
      <c r="V96" s="167"/>
      <c r="W96" s="167" t="s">
        <v>411</v>
      </c>
      <c r="X96" s="167">
        <v>0</v>
      </c>
      <c r="Y96" s="167"/>
      <c r="Z96" s="167" t="s">
        <v>335</v>
      </c>
      <c r="AA96" s="167">
        <v>0</v>
      </c>
      <c r="AB96" s="167"/>
      <c r="AC96" s="167" t="s">
        <v>335</v>
      </c>
      <c r="AD96" s="167">
        <v>5</v>
      </c>
      <c r="AE96" s="167"/>
      <c r="AF96" s="167" t="s">
        <v>337</v>
      </c>
      <c r="AG96" s="167">
        <v>0</v>
      </c>
      <c r="AH96" s="167"/>
      <c r="AI96" s="167" t="s">
        <v>389</v>
      </c>
      <c r="AJ96" s="167">
        <v>0</v>
      </c>
      <c r="AK96" s="167"/>
      <c r="AL96" s="167" t="s">
        <v>339</v>
      </c>
      <c r="AM96" s="167">
        <v>0</v>
      </c>
      <c r="AN96" s="167"/>
      <c r="AO96" s="167" t="s">
        <v>428</v>
      </c>
      <c r="AP96" s="167">
        <v>0</v>
      </c>
      <c r="AQ96" s="167"/>
      <c r="AR96" s="167" t="s">
        <v>144</v>
      </c>
      <c r="AS96" s="167">
        <v>0</v>
      </c>
      <c r="AT96" s="167"/>
      <c r="AU96" s="167" t="s">
        <v>456</v>
      </c>
      <c r="AV96" s="167">
        <v>0</v>
      </c>
      <c r="AW96" s="167"/>
      <c r="AX96" s="167" t="s">
        <v>363</v>
      </c>
      <c r="AY96" s="167">
        <v>0</v>
      </c>
      <c r="AZ96" s="167"/>
      <c r="BA96" s="167" t="s">
        <v>403</v>
      </c>
      <c r="BB96" s="167">
        <v>0</v>
      </c>
      <c r="BC96" s="167"/>
      <c r="BD96" s="167"/>
      <c r="BE96" s="167">
        <v>0</v>
      </c>
      <c r="BF96" s="167"/>
      <c r="BG96" s="167" t="s">
        <v>335</v>
      </c>
      <c r="BH96" s="167">
        <v>5</v>
      </c>
      <c r="BI96" s="167"/>
      <c r="BJ96" s="167" t="s">
        <v>347</v>
      </c>
      <c r="BK96" s="167">
        <v>0</v>
      </c>
      <c r="BL96" s="167"/>
      <c r="BM96" s="167" t="s">
        <v>421</v>
      </c>
      <c r="BN96" s="167">
        <v>0</v>
      </c>
      <c r="BO96" s="167"/>
      <c r="BP96" s="167" t="s">
        <v>368</v>
      </c>
      <c r="BQ96" s="167">
        <v>0</v>
      </c>
      <c r="BR96" s="167"/>
      <c r="BS96" s="167" t="s">
        <v>350</v>
      </c>
      <c r="BT96" s="167">
        <v>0</v>
      </c>
      <c r="BU96" s="167"/>
      <c r="BV96" s="167" t="s">
        <v>396</v>
      </c>
      <c r="BW96" s="167">
        <v>5</v>
      </c>
      <c r="BX96" s="169"/>
    </row>
    <row r="97" spans="1:76" x14ac:dyDescent="0.25">
      <c r="A97" s="160">
        <v>95</v>
      </c>
      <c r="B97" s="161">
        <v>44173.322222222203</v>
      </c>
      <c r="C97" s="161">
        <v>44173.348518518498</v>
      </c>
      <c r="D97" s="162" t="s">
        <v>622</v>
      </c>
      <c r="E97" s="162" t="s">
        <v>623</v>
      </c>
      <c r="F97" s="162">
        <v>40</v>
      </c>
      <c r="G97" s="162"/>
      <c r="H97" s="162" t="s">
        <v>624</v>
      </c>
      <c r="I97" s="162"/>
      <c r="J97" s="162"/>
      <c r="K97" s="162" t="s">
        <v>457</v>
      </c>
      <c r="L97" s="162"/>
      <c r="M97" s="162"/>
      <c r="N97" s="163">
        <v>44173</v>
      </c>
      <c r="O97" s="162"/>
      <c r="P97" s="162"/>
      <c r="Q97" s="162" t="s">
        <v>355</v>
      </c>
      <c r="R97" s="162">
        <v>0</v>
      </c>
      <c r="S97" s="162"/>
      <c r="T97" s="162" t="s">
        <v>387</v>
      </c>
      <c r="U97" s="162">
        <v>5</v>
      </c>
      <c r="V97" s="162"/>
      <c r="W97" s="162" t="s">
        <v>411</v>
      </c>
      <c r="X97" s="162">
        <v>0</v>
      </c>
      <c r="Y97" s="162"/>
      <c r="Z97" s="162" t="s">
        <v>359</v>
      </c>
      <c r="AA97" s="162">
        <v>0</v>
      </c>
      <c r="AB97" s="162"/>
      <c r="AC97" s="162" t="s">
        <v>359</v>
      </c>
      <c r="AD97" s="162">
        <v>0</v>
      </c>
      <c r="AE97" s="162"/>
      <c r="AF97" s="162" t="s">
        <v>401</v>
      </c>
      <c r="AG97" s="162">
        <v>0</v>
      </c>
      <c r="AH97" s="162"/>
      <c r="AI97" s="162" t="s">
        <v>438</v>
      </c>
      <c r="AJ97" s="162">
        <v>0</v>
      </c>
      <c r="AK97" s="162"/>
      <c r="AL97" s="162" t="s">
        <v>390</v>
      </c>
      <c r="AM97" s="162">
        <v>0</v>
      </c>
      <c r="AN97" s="162"/>
      <c r="AO97" s="162" t="s">
        <v>391</v>
      </c>
      <c r="AP97" s="162">
        <v>5</v>
      </c>
      <c r="AQ97" s="162"/>
      <c r="AR97" s="162" t="s">
        <v>144</v>
      </c>
      <c r="AS97" s="162">
        <v>0</v>
      </c>
      <c r="AT97" s="162"/>
      <c r="AU97" s="162" t="s">
        <v>419</v>
      </c>
      <c r="AV97" s="162">
        <v>0</v>
      </c>
      <c r="AW97" s="162"/>
      <c r="AX97" s="162" t="s">
        <v>432</v>
      </c>
      <c r="AY97" s="162">
        <v>0</v>
      </c>
      <c r="AZ97" s="162"/>
      <c r="BA97" s="162" t="s">
        <v>393</v>
      </c>
      <c r="BB97" s="162">
        <v>5</v>
      </c>
      <c r="BC97" s="162"/>
      <c r="BD97" s="162" t="s">
        <v>404</v>
      </c>
      <c r="BE97" s="162">
        <v>5</v>
      </c>
      <c r="BF97" s="162"/>
      <c r="BG97" s="162" t="s">
        <v>420</v>
      </c>
      <c r="BH97" s="162">
        <v>0</v>
      </c>
      <c r="BI97" s="162"/>
      <c r="BJ97" s="162" t="s">
        <v>379</v>
      </c>
      <c r="BK97" s="162">
        <v>5</v>
      </c>
      <c r="BL97" s="162"/>
      <c r="BM97" s="162" t="s">
        <v>348</v>
      </c>
      <c r="BN97" s="162">
        <v>5</v>
      </c>
      <c r="BO97" s="162"/>
      <c r="BP97" s="162" t="s">
        <v>380</v>
      </c>
      <c r="BQ97" s="162">
        <v>5</v>
      </c>
      <c r="BR97" s="162"/>
      <c r="BS97" s="195" t="s">
        <v>406</v>
      </c>
      <c r="BT97" s="162">
        <v>0</v>
      </c>
      <c r="BU97" s="162"/>
      <c r="BV97" s="162" t="s">
        <v>396</v>
      </c>
      <c r="BW97" s="162">
        <v>5</v>
      </c>
      <c r="BX97" s="164"/>
    </row>
    <row r="98" spans="1:76" x14ac:dyDescent="0.25">
      <c r="A98" s="165">
        <v>96</v>
      </c>
      <c r="B98" s="166">
        <v>44173.316620370402</v>
      </c>
      <c r="C98" s="166">
        <v>44173.349097222199</v>
      </c>
      <c r="D98" s="167" t="s">
        <v>247</v>
      </c>
      <c r="E98" s="167" t="s">
        <v>248</v>
      </c>
      <c r="F98" s="167">
        <v>55</v>
      </c>
      <c r="G98" s="167"/>
      <c r="H98" s="167" t="s">
        <v>249</v>
      </c>
      <c r="I98" s="167"/>
      <c r="J98" s="167"/>
      <c r="K98" s="167" t="s">
        <v>246</v>
      </c>
      <c r="L98" s="167"/>
      <c r="M98" s="167"/>
      <c r="N98" s="168">
        <v>44173</v>
      </c>
      <c r="O98" s="167"/>
      <c r="P98" s="167"/>
      <c r="Q98" s="167" t="s">
        <v>474</v>
      </c>
      <c r="R98" s="167">
        <v>0</v>
      </c>
      <c r="S98" s="167"/>
      <c r="T98" s="167" t="s">
        <v>387</v>
      </c>
      <c r="U98" s="167">
        <v>5</v>
      </c>
      <c r="V98" s="167"/>
      <c r="W98" s="167" t="s">
        <v>374</v>
      </c>
      <c r="X98" s="167">
        <v>0</v>
      </c>
      <c r="Y98" s="167"/>
      <c r="Z98" s="167" t="s">
        <v>427</v>
      </c>
      <c r="AA98" s="167">
        <v>5</v>
      </c>
      <c r="AB98" s="167"/>
      <c r="AC98" s="167" t="s">
        <v>335</v>
      </c>
      <c r="AD98" s="167">
        <v>5</v>
      </c>
      <c r="AE98" s="167"/>
      <c r="AF98" s="167" t="s">
        <v>401</v>
      </c>
      <c r="AG98" s="167">
        <v>0</v>
      </c>
      <c r="AH98" s="167"/>
      <c r="AI98" s="167" t="s">
        <v>338</v>
      </c>
      <c r="AJ98" s="167">
        <v>5</v>
      </c>
      <c r="AK98" s="167"/>
      <c r="AL98" s="167" t="s">
        <v>390</v>
      </c>
      <c r="AM98" s="167">
        <v>0</v>
      </c>
      <c r="AN98" s="167"/>
      <c r="AO98" s="167" t="s">
        <v>428</v>
      </c>
      <c r="AP98" s="167">
        <v>0</v>
      </c>
      <c r="AQ98" s="167"/>
      <c r="AR98" s="167" t="s">
        <v>392</v>
      </c>
      <c r="AS98" s="167">
        <v>5</v>
      </c>
      <c r="AT98" s="167"/>
      <c r="AU98" s="167" t="s">
        <v>456</v>
      </c>
      <c r="AV98" s="167">
        <v>0</v>
      </c>
      <c r="AW98" s="167"/>
      <c r="AX98" s="167" t="s">
        <v>402</v>
      </c>
      <c r="AY98" s="167">
        <v>0</v>
      </c>
      <c r="AZ98" s="167"/>
      <c r="BA98" s="167" t="s">
        <v>393</v>
      </c>
      <c r="BB98" s="167">
        <v>5</v>
      </c>
      <c r="BC98" s="167"/>
      <c r="BD98" s="167" t="s">
        <v>378</v>
      </c>
      <c r="BE98" s="167">
        <v>0</v>
      </c>
      <c r="BF98" s="167"/>
      <c r="BG98" s="167" t="s">
        <v>335</v>
      </c>
      <c r="BH98" s="167">
        <v>5</v>
      </c>
      <c r="BI98" s="167"/>
      <c r="BJ98" s="167" t="s">
        <v>379</v>
      </c>
      <c r="BK98" s="167">
        <v>5</v>
      </c>
      <c r="BL98" s="167"/>
      <c r="BM98" s="167" t="s">
        <v>348</v>
      </c>
      <c r="BN98" s="167">
        <v>5</v>
      </c>
      <c r="BO98" s="167"/>
      <c r="BP98" s="167" t="s">
        <v>380</v>
      </c>
      <c r="BQ98" s="167">
        <v>5</v>
      </c>
      <c r="BR98" s="167"/>
      <c r="BS98" s="194" t="s">
        <v>381</v>
      </c>
      <c r="BT98" s="167">
        <v>5</v>
      </c>
      <c r="BU98" s="167"/>
      <c r="BV98" s="167" t="s">
        <v>351</v>
      </c>
      <c r="BW98" s="167">
        <v>0</v>
      </c>
      <c r="BX98" s="169"/>
    </row>
    <row r="99" spans="1:76" x14ac:dyDescent="0.25">
      <c r="A99" s="160">
        <v>97</v>
      </c>
      <c r="B99" s="161">
        <v>44173.316666666702</v>
      </c>
      <c r="C99" s="161">
        <v>44173.349409722199</v>
      </c>
      <c r="D99" s="162" t="s">
        <v>278</v>
      </c>
      <c r="E99" s="162" t="s">
        <v>279</v>
      </c>
      <c r="F99" s="162">
        <v>75</v>
      </c>
      <c r="G99" s="162"/>
      <c r="H99" s="162" t="s">
        <v>279</v>
      </c>
      <c r="I99" s="162"/>
      <c r="J99" s="162"/>
      <c r="K99" s="162" t="s">
        <v>246</v>
      </c>
      <c r="L99" s="162"/>
      <c r="M99" s="162"/>
      <c r="N99" s="163">
        <v>44173</v>
      </c>
      <c r="O99" s="162"/>
      <c r="P99" s="162"/>
      <c r="Q99" s="162" t="s">
        <v>437</v>
      </c>
      <c r="R99" s="162">
        <v>5</v>
      </c>
      <c r="S99" s="162"/>
      <c r="T99" s="162" t="s">
        <v>387</v>
      </c>
      <c r="U99" s="162">
        <v>5</v>
      </c>
      <c r="V99" s="162"/>
      <c r="W99" s="162" t="s">
        <v>374</v>
      </c>
      <c r="X99" s="162">
        <v>0</v>
      </c>
      <c r="Y99" s="162"/>
      <c r="Z99" s="162" t="s">
        <v>427</v>
      </c>
      <c r="AA99" s="162">
        <v>5</v>
      </c>
      <c r="AB99" s="162"/>
      <c r="AC99" s="162" t="s">
        <v>335</v>
      </c>
      <c r="AD99" s="162">
        <v>5</v>
      </c>
      <c r="AE99" s="162"/>
      <c r="AF99" s="162" t="s">
        <v>360</v>
      </c>
      <c r="AG99" s="162">
        <v>5</v>
      </c>
      <c r="AH99" s="162"/>
      <c r="AI99" s="162" t="s">
        <v>412</v>
      </c>
      <c r="AJ99" s="162">
        <v>0</v>
      </c>
      <c r="AK99" s="162"/>
      <c r="AL99" s="162" t="s">
        <v>339</v>
      </c>
      <c r="AM99" s="162">
        <v>0</v>
      </c>
      <c r="AN99" s="162"/>
      <c r="AO99" s="162" t="s">
        <v>391</v>
      </c>
      <c r="AP99" s="162">
        <v>5</v>
      </c>
      <c r="AQ99" s="162"/>
      <c r="AR99" s="162" t="s">
        <v>144</v>
      </c>
      <c r="AS99" s="162">
        <v>0</v>
      </c>
      <c r="AT99" s="162"/>
      <c r="AU99" s="162" t="s">
        <v>342</v>
      </c>
      <c r="AV99" s="162">
        <v>5</v>
      </c>
      <c r="AW99" s="162"/>
      <c r="AX99" s="162" t="s">
        <v>363</v>
      </c>
      <c r="AY99" s="162">
        <v>0</v>
      </c>
      <c r="AZ99" s="162"/>
      <c r="BA99" s="162" t="s">
        <v>393</v>
      </c>
      <c r="BB99" s="162">
        <v>5</v>
      </c>
      <c r="BC99" s="162"/>
      <c r="BD99" s="162" t="s">
        <v>404</v>
      </c>
      <c r="BE99" s="162">
        <v>5</v>
      </c>
      <c r="BF99" s="162"/>
      <c r="BG99" s="162" t="s">
        <v>335</v>
      </c>
      <c r="BH99" s="162">
        <v>5</v>
      </c>
      <c r="BI99" s="162"/>
      <c r="BJ99" s="162" t="s">
        <v>379</v>
      </c>
      <c r="BK99" s="162">
        <v>5</v>
      </c>
      <c r="BL99" s="162"/>
      <c r="BM99" s="162" t="s">
        <v>348</v>
      </c>
      <c r="BN99" s="162">
        <v>5</v>
      </c>
      <c r="BO99" s="162"/>
      <c r="BP99" s="162" t="s">
        <v>380</v>
      </c>
      <c r="BQ99" s="162">
        <v>5</v>
      </c>
      <c r="BR99" s="162"/>
      <c r="BS99" s="195" t="s">
        <v>381</v>
      </c>
      <c r="BT99" s="162">
        <v>5</v>
      </c>
      <c r="BU99" s="162"/>
      <c r="BV99" s="162" t="s">
        <v>396</v>
      </c>
      <c r="BW99" s="162">
        <v>5</v>
      </c>
      <c r="BX99" s="164"/>
    </row>
    <row r="100" spans="1:76" x14ac:dyDescent="0.25">
      <c r="A100" s="165">
        <v>98</v>
      </c>
      <c r="B100" s="166">
        <v>44173.340092592603</v>
      </c>
      <c r="C100" s="166">
        <v>44173.349456018499</v>
      </c>
      <c r="D100" s="167" t="s">
        <v>625</v>
      </c>
      <c r="E100" s="167" t="s">
        <v>626</v>
      </c>
      <c r="F100" s="167">
        <v>75</v>
      </c>
      <c r="G100" s="167"/>
      <c r="H100" s="167" t="s">
        <v>627</v>
      </c>
      <c r="I100" s="167"/>
      <c r="J100" s="167"/>
      <c r="K100" s="167" t="s">
        <v>239</v>
      </c>
      <c r="L100" s="167"/>
      <c r="M100" s="167"/>
      <c r="N100" s="168">
        <v>44173</v>
      </c>
      <c r="O100" s="167"/>
      <c r="P100" s="167"/>
      <c r="Q100" s="167" t="s">
        <v>437</v>
      </c>
      <c r="R100" s="167">
        <v>5</v>
      </c>
      <c r="S100" s="167"/>
      <c r="T100" s="167" t="s">
        <v>387</v>
      </c>
      <c r="U100" s="167">
        <v>5</v>
      </c>
      <c r="V100" s="167"/>
      <c r="W100" s="167" t="s">
        <v>411</v>
      </c>
      <c r="X100" s="167">
        <v>0</v>
      </c>
      <c r="Y100" s="167"/>
      <c r="Z100" s="167" t="s">
        <v>400</v>
      </c>
      <c r="AA100" s="167">
        <v>0</v>
      </c>
      <c r="AB100" s="167"/>
      <c r="AC100" s="167" t="s">
        <v>335</v>
      </c>
      <c r="AD100" s="167">
        <v>5</v>
      </c>
      <c r="AE100" s="167"/>
      <c r="AF100" s="167" t="s">
        <v>360</v>
      </c>
      <c r="AG100" s="167">
        <v>5</v>
      </c>
      <c r="AH100" s="167"/>
      <c r="AI100" s="167" t="s">
        <v>338</v>
      </c>
      <c r="AJ100" s="167">
        <v>5</v>
      </c>
      <c r="AK100" s="167"/>
      <c r="AL100" s="167" t="s">
        <v>390</v>
      </c>
      <c r="AM100" s="167">
        <v>0</v>
      </c>
      <c r="AN100" s="167"/>
      <c r="AO100" s="167" t="s">
        <v>391</v>
      </c>
      <c r="AP100" s="167">
        <v>5</v>
      </c>
      <c r="AQ100" s="167"/>
      <c r="AR100" s="167" t="s">
        <v>392</v>
      </c>
      <c r="AS100" s="167">
        <v>5</v>
      </c>
      <c r="AT100" s="167"/>
      <c r="AU100" s="167" t="s">
        <v>456</v>
      </c>
      <c r="AV100" s="167">
        <v>0</v>
      </c>
      <c r="AW100" s="167"/>
      <c r="AX100" s="167" t="s">
        <v>432</v>
      </c>
      <c r="AY100" s="167">
        <v>0</v>
      </c>
      <c r="AZ100" s="167"/>
      <c r="BA100" s="167" t="s">
        <v>393</v>
      </c>
      <c r="BB100" s="167">
        <v>5</v>
      </c>
      <c r="BC100" s="167"/>
      <c r="BD100" s="167" t="s">
        <v>404</v>
      </c>
      <c r="BE100" s="167">
        <v>5</v>
      </c>
      <c r="BF100" s="167"/>
      <c r="BG100" s="167" t="s">
        <v>335</v>
      </c>
      <c r="BH100" s="167">
        <v>5</v>
      </c>
      <c r="BI100" s="167"/>
      <c r="BJ100" s="167" t="s">
        <v>379</v>
      </c>
      <c r="BK100" s="167">
        <v>5</v>
      </c>
      <c r="BL100" s="167"/>
      <c r="BM100" s="167" t="s">
        <v>348</v>
      </c>
      <c r="BN100" s="167">
        <v>5</v>
      </c>
      <c r="BO100" s="167"/>
      <c r="BP100" s="167" t="s">
        <v>380</v>
      </c>
      <c r="BQ100" s="167">
        <v>5</v>
      </c>
      <c r="BR100" s="167"/>
      <c r="BS100" s="194" t="s">
        <v>381</v>
      </c>
      <c r="BT100" s="167">
        <v>5</v>
      </c>
      <c r="BU100" s="167"/>
      <c r="BV100" s="167" t="s">
        <v>396</v>
      </c>
      <c r="BW100" s="167">
        <v>5</v>
      </c>
      <c r="BX100" s="169"/>
    </row>
    <row r="101" spans="1:76" x14ac:dyDescent="0.25">
      <c r="A101" s="160">
        <v>99</v>
      </c>
      <c r="B101" s="161">
        <v>44173.315081018503</v>
      </c>
      <c r="C101" s="161">
        <v>44173.349467592598</v>
      </c>
      <c r="D101" s="162" t="s">
        <v>302</v>
      </c>
      <c r="E101" s="162" t="s">
        <v>303</v>
      </c>
      <c r="F101" s="162">
        <v>95</v>
      </c>
      <c r="G101" s="162"/>
      <c r="H101" s="162" t="s">
        <v>304</v>
      </c>
      <c r="I101" s="162"/>
      <c r="J101" s="162"/>
      <c r="K101" s="162" t="s">
        <v>283</v>
      </c>
      <c r="L101" s="162"/>
      <c r="M101" s="162"/>
      <c r="N101" s="163">
        <v>44173</v>
      </c>
      <c r="O101" s="162"/>
      <c r="P101" s="162"/>
      <c r="Q101" s="162" t="s">
        <v>437</v>
      </c>
      <c r="R101" s="162">
        <v>5</v>
      </c>
      <c r="S101" s="162"/>
      <c r="T101" s="162" t="s">
        <v>387</v>
      </c>
      <c r="U101" s="162">
        <v>5</v>
      </c>
      <c r="V101" s="162"/>
      <c r="W101" s="162" t="s">
        <v>334</v>
      </c>
      <c r="X101" s="162">
        <v>0</v>
      </c>
      <c r="Y101" s="162"/>
      <c r="Z101" s="162" t="s">
        <v>427</v>
      </c>
      <c r="AA101" s="162">
        <v>5</v>
      </c>
      <c r="AB101" s="162"/>
      <c r="AC101" s="162" t="s">
        <v>335</v>
      </c>
      <c r="AD101" s="162">
        <v>5</v>
      </c>
      <c r="AE101" s="162"/>
      <c r="AF101" s="162" t="s">
        <v>360</v>
      </c>
      <c r="AG101" s="162">
        <v>5</v>
      </c>
      <c r="AH101" s="162"/>
      <c r="AI101" s="162" t="s">
        <v>338</v>
      </c>
      <c r="AJ101" s="162">
        <v>5</v>
      </c>
      <c r="AK101" s="162"/>
      <c r="AL101" s="162" t="s">
        <v>361</v>
      </c>
      <c r="AM101" s="162">
        <v>5</v>
      </c>
      <c r="AN101" s="162"/>
      <c r="AO101" s="162" t="s">
        <v>391</v>
      </c>
      <c r="AP101" s="162">
        <v>5</v>
      </c>
      <c r="AQ101" s="162"/>
      <c r="AR101" s="162" t="s">
        <v>392</v>
      </c>
      <c r="AS101" s="162">
        <v>5</v>
      </c>
      <c r="AT101" s="162"/>
      <c r="AU101" s="162" t="s">
        <v>342</v>
      </c>
      <c r="AV101" s="162">
        <v>5</v>
      </c>
      <c r="AW101" s="162"/>
      <c r="AX101" s="162" t="s">
        <v>343</v>
      </c>
      <c r="AY101" s="162">
        <v>5</v>
      </c>
      <c r="AZ101" s="162"/>
      <c r="BA101" s="162" t="s">
        <v>393</v>
      </c>
      <c r="BB101" s="162">
        <v>5</v>
      </c>
      <c r="BC101" s="162"/>
      <c r="BD101" s="162" t="s">
        <v>404</v>
      </c>
      <c r="BE101" s="162">
        <v>5</v>
      </c>
      <c r="BF101" s="162"/>
      <c r="BG101" s="162" t="s">
        <v>335</v>
      </c>
      <c r="BH101" s="162">
        <v>5</v>
      </c>
      <c r="BI101" s="162"/>
      <c r="BJ101" s="162" t="s">
        <v>379</v>
      </c>
      <c r="BK101" s="162">
        <v>5</v>
      </c>
      <c r="BL101" s="162"/>
      <c r="BM101" s="162" t="s">
        <v>348</v>
      </c>
      <c r="BN101" s="162">
        <v>5</v>
      </c>
      <c r="BO101" s="162"/>
      <c r="BP101" s="162" t="s">
        <v>380</v>
      </c>
      <c r="BQ101" s="162">
        <v>5</v>
      </c>
      <c r="BR101" s="162"/>
      <c r="BS101" s="195" t="s">
        <v>381</v>
      </c>
      <c r="BT101" s="162">
        <v>5</v>
      </c>
      <c r="BU101" s="162"/>
      <c r="BV101" s="162" t="s">
        <v>396</v>
      </c>
      <c r="BW101" s="162">
        <v>5</v>
      </c>
      <c r="BX101" s="164"/>
    </row>
    <row r="102" spans="1:76" x14ac:dyDescent="0.25">
      <c r="A102" s="165">
        <v>100</v>
      </c>
      <c r="B102" s="166">
        <v>44173.315717592603</v>
      </c>
      <c r="C102" s="166">
        <v>44173.349606481497</v>
      </c>
      <c r="D102" s="167" t="s">
        <v>152</v>
      </c>
      <c r="E102" s="167" t="s">
        <v>153</v>
      </c>
      <c r="F102" s="167">
        <v>85</v>
      </c>
      <c r="G102" s="167"/>
      <c r="H102" s="167" t="s">
        <v>628</v>
      </c>
      <c r="I102" s="167"/>
      <c r="J102" s="167"/>
      <c r="K102" s="167" t="s">
        <v>143</v>
      </c>
      <c r="L102" s="167"/>
      <c r="M102" s="167"/>
      <c r="N102" s="168">
        <v>44173</v>
      </c>
      <c r="O102" s="167"/>
      <c r="P102" s="167"/>
      <c r="Q102" s="167" t="s">
        <v>332</v>
      </c>
      <c r="R102" s="167">
        <v>0</v>
      </c>
      <c r="S102" s="167"/>
      <c r="T102" s="167" t="s">
        <v>387</v>
      </c>
      <c r="U102" s="167">
        <v>5</v>
      </c>
      <c r="V102" s="167"/>
      <c r="W102" s="167" t="s">
        <v>411</v>
      </c>
      <c r="X102" s="167">
        <v>0</v>
      </c>
      <c r="Y102" s="167"/>
      <c r="Z102" s="167" t="s">
        <v>427</v>
      </c>
      <c r="AA102" s="167">
        <v>5</v>
      </c>
      <c r="AB102" s="167"/>
      <c r="AC102" s="167" t="s">
        <v>335</v>
      </c>
      <c r="AD102" s="167">
        <v>5</v>
      </c>
      <c r="AE102" s="167"/>
      <c r="AF102" s="167" t="s">
        <v>360</v>
      </c>
      <c r="AG102" s="167">
        <v>5</v>
      </c>
      <c r="AH102" s="167"/>
      <c r="AI102" s="167" t="s">
        <v>338</v>
      </c>
      <c r="AJ102" s="167">
        <v>5</v>
      </c>
      <c r="AK102" s="167"/>
      <c r="AL102" s="167" t="s">
        <v>361</v>
      </c>
      <c r="AM102" s="167">
        <v>5</v>
      </c>
      <c r="AN102" s="167"/>
      <c r="AO102" s="167" t="s">
        <v>391</v>
      </c>
      <c r="AP102" s="167">
        <v>5</v>
      </c>
      <c r="AQ102" s="167"/>
      <c r="AR102" s="167" t="s">
        <v>392</v>
      </c>
      <c r="AS102" s="167">
        <v>5</v>
      </c>
      <c r="AT102" s="167"/>
      <c r="AU102" s="167" t="s">
        <v>342</v>
      </c>
      <c r="AV102" s="167">
        <v>5</v>
      </c>
      <c r="AW102" s="167"/>
      <c r="AX102" s="167" t="s">
        <v>432</v>
      </c>
      <c r="AY102" s="167">
        <v>0</v>
      </c>
      <c r="AZ102" s="167"/>
      <c r="BA102" s="167" t="s">
        <v>393</v>
      </c>
      <c r="BB102" s="167">
        <v>5</v>
      </c>
      <c r="BC102" s="167"/>
      <c r="BD102" s="167" t="s">
        <v>404</v>
      </c>
      <c r="BE102" s="167">
        <v>5</v>
      </c>
      <c r="BF102" s="167"/>
      <c r="BG102" s="167" t="s">
        <v>335</v>
      </c>
      <c r="BH102" s="167">
        <v>5</v>
      </c>
      <c r="BI102" s="167"/>
      <c r="BJ102" s="167" t="s">
        <v>379</v>
      </c>
      <c r="BK102" s="167">
        <v>5</v>
      </c>
      <c r="BL102" s="167"/>
      <c r="BM102" s="167" t="s">
        <v>348</v>
      </c>
      <c r="BN102" s="167">
        <v>5</v>
      </c>
      <c r="BO102" s="167"/>
      <c r="BP102" s="167" t="s">
        <v>380</v>
      </c>
      <c r="BQ102" s="167">
        <v>5</v>
      </c>
      <c r="BR102" s="167"/>
      <c r="BS102" s="194" t="s">
        <v>381</v>
      </c>
      <c r="BT102" s="167">
        <v>5</v>
      </c>
      <c r="BU102" s="167"/>
      <c r="BV102" s="167" t="s">
        <v>396</v>
      </c>
      <c r="BW102" s="167">
        <v>5</v>
      </c>
      <c r="BX102" s="169"/>
    </row>
    <row r="103" spans="1:76" x14ac:dyDescent="0.25">
      <c r="A103" s="160">
        <v>101</v>
      </c>
      <c r="B103" s="161">
        <v>44173.3133101852</v>
      </c>
      <c r="C103" s="161">
        <v>44173.349907407399</v>
      </c>
      <c r="D103" s="162" t="s">
        <v>195</v>
      </c>
      <c r="E103" s="162" t="s">
        <v>196</v>
      </c>
      <c r="F103" s="162">
        <v>100</v>
      </c>
      <c r="G103" s="162"/>
      <c r="H103" s="162" t="s">
        <v>196</v>
      </c>
      <c r="I103" s="162"/>
      <c r="J103" s="162"/>
      <c r="K103" s="162" t="s">
        <v>457</v>
      </c>
      <c r="L103" s="162"/>
      <c r="M103" s="162"/>
      <c r="N103" s="163">
        <v>44173</v>
      </c>
      <c r="O103" s="162"/>
      <c r="P103" s="162"/>
      <c r="Q103" s="162" t="s">
        <v>437</v>
      </c>
      <c r="R103" s="162">
        <v>5</v>
      </c>
      <c r="S103" s="162"/>
      <c r="T103" s="162" t="s">
        <v>387</v>
      </c>
      <c r="U103" s="162">
        <v>5</v>
      </c>
      <c r="V103" s="162"/>
      <c r="W103" s="162" t="s">
        <v>388</v>
      </c>
      <c r="X103" s="162">
        <v>5</v>
      </c>
      <c r="Y103" s="162"/>
      <c r="Z103" s="162" t="s">
        <v>427</v>
      </c>
      <c r="AA103" s="162">
        <v>5</v>
      </c>
      <c r="AB103" s="162"/>
      <c r="AC103" s="162" t="s">
        <v>335</v>
      </c>
      <c r="AD103" s="162">
        <v>5</v>
      </c>
      <c r="AE103" s="162"/>
      <c r="AF103" s="162" t="s">
        <v>360</v>
      </c>
      <c r="AG103" s="162">
        <v>5</v>
      </c>
      <c r="AH103" s="162"/>
      <c r="AI103" s="162" t="s">
        <v>338</v>
      </c>
      <c r="AJ103" s="162">
        <v>5</v>
      </c>
      <c r="AK103" s="162"/>
      <c r="AL103" s="162" t="s">
        <v>361</v>
      </c>
      <c r="AM103" s="162">
        <v>5</v>
      </c>
      <c r="AN103" s="162"/>
      <c r="AO103" s="162" t="s">
        <v>391</v>
      </c>
      <c r="AP103" s="162">
        <v>5</v>
      </c>
      <c r="AQ103" s="162"/>
      <c r="AR103" s="162" t="s">
        <v>392</v>
      </c>
      <c r="AS103" s="162">
        <v>5</v>
      </c>
      <c r="AT103" s="162"/>
      <c r="AU103" s="162" t="s">
        <v>342</v>
      </c>
      <c r="AV103" s="162">
        <v>5</v>
      </c>
      <c r="AW103" s="162"/>
      <c r="AX103" s="162" t="s">
        <v>343</v>
      </c>
      <c r="AY103" s="162">
        <v>5</v>
      </c>
      <c r="AZ103" s="162"/>
      <c r="BA103" s="162" t="s">
        <v>393</v>
      </c>
      <c r="BB103" s="162">
        <v>5</v>
      </c>
      <c r="BC103" s="162"/>
      <c r="BD103" s="162" t="s">
        <v>404</v>
      </c>
      <c r="BE103" s="162">
        <v>5</v>
      </c>
      <c r="BF103" s="162"/>
      <c r="BG103" s="162" t="s">
        <v>335</v>
      </c>
      <c r="BH103" s="162">
        <v>5</v>
      </c>
      <c r="BI103" s="162"/>
      <c r="BJ103" s="162" t="s">
        <v>379</v>
      </c>
      <c r="BK103" s="162">
        <v>5</v>
      </c>
      <c r="BL103" s="162"/>
      <c r="BM103" s="162" t="s">
        <v>348</v>
      </c>
      <c r="BN103" s="162">
        <v>5</v>
      </c>
      <c r="BO103" s="162"/>
      <c r="BP103" s="162" t="s">
        <v>380</v>
      </c>
      <c r="BQ103" s="162">
        <v>5</v>
      </c>
      <c r="BR103" s="162"/>
      <c r="BS103" s="195" t="s">
        <v>381</v>
      </c>
      <c r="BT103" s="162">
        <v>5</v>
      </c>
      <c r="BU103" s="162"/>
      <c r="BV103" s="162" t="s">
        <v>396</v>
      </c>
      <c r="BW103" s="162">
        <v>5</v>
      </c>
      <c r="BX103" s="164"/>
    </row>
    <row r="104" spans="1:76" x14ac:dyDescent="0.25">
      <c r="A104" s="165">
        <v>102</v>
      </c>
      <c r="B104" s="166">
        <v>44173.328680555598</v>
      </c>
      <c r="C104" s="166">
        <v>44173.350474537001</v>
      </c>
      <c r="D104" s="167" t="s">
        <v>629</v>
      </c>
      <c r="E104" s="167" t="s">
        <v>630</v>
      </c>
      <c r="F104" s="167">
        <v>75</v>
      </c>
      <c r="G104" s="167"/>
      <c r="H104" s="167" t="s">
        <v>631</v>
      </c>
      <c r="I104" s="167"/>
      <c r="J104" s="167"/>
      <c r="K104" s="167" t="s">
        <v>239</v>
      </c>
      <c r="L104" s="167"/>
      <c r="M104" s="167"/>
      <c r="N104" s="168">
        <v>44173</v>
      </c>
      <c r="O104" s="167"/>
      <c r="P104" s="167"/>
      <c r="Q104" s="167" t="s">
        <v>437</v>
      </c>
      <c r="R104" s="167">
        <v>5</v>
      </c>
      <c r="S104" s="167"/>
      <c r="T104" s="167" t="s">
        <v>387</v>
      </c>
      <c r="U104" s="167">
        <v>5</v>
      </c>
      <c r="V104" s="167"/>
      <c r="W104" s="167" t="s">
        <v>388</v>
      </c>
      <c r="X104" s="167">
        <v>5</v>
      </c>
      <c r="Y104" s="167"/>
      <c r="Z104" s="167" t="s">
        <v>427</v>
      </c>
      <c r="AA104" s="167">
        <v>5</v>
      </c>
      <c r="AB104" s="167"/>
      <c r="AC104" s="167" t="s">
        <v>335</v>
      </c>
      <c r="AD104" s="167">
        <v>5</v>
      </c>
      <c r="AE104" s="167"/>
      <c r="AF104" s="167" t="s">
        <v>337</v>
      </c>
      <c r="AG104" s="167">
        <v>0</v>
      </c>
      <c r="AH104" s="167"/>
      <c r="AI104" s="167" t="s">
        <v>338</v>
      </c>
      <c r="AJ104" s="167">
        <v>5</v>
      </c>
      <c r="AK104" s="167"/>
      <c r="AL104" s="167" t="s">
        <v>475</v>
      </c>
      <c r="AM104" s="167">
        <v>0</v>
      </c>
      <c r="AN104" s="167"/>
      <c r="AO104" s="167" t="s">
        <v>418</v>
      </c>
      <c r="AP104" s="167">
        <v>0</v>
      </c>
      <c r="AQ104" s="167"/>
      <c r="AR104" s="167" t="s">
        <v>392</v>
      </c>
      <c r="AS104" s="167">
        <v>5</v>
      </c>
      <c r="AT104" s="167"/>
      <c r="AU104" s="167" t="s">
        <v>456</v>
      </c>
      <c r="AV104" s="167">
        <v>0</v>
      </c>
      <c r="AW104" s="167"/>
      <c r="AX104" s="167" t="s">
        <v>343</v>
      </c>
      <c r="AY104" s="167">
        <v>5</v>
      </c>
      <c r="AZ104" s="167"/>
      <c r="BA104" s="167" t="s">
        <v>393</v>
      </c>
      <c r="BB104" s="167">
        <v>5</v>
      </c>
      <c r="BC104" s="167"/>
      <c r="BD104" s="167" t="s">
        <v>378</v>
      </c>
      <c r="BE104" s="167">
        <v>0</v>
      </c>
      <c r="BF104" s="167"/>
      <c r="BG104" s="167" t="s">
        <v>335</v>
      </c>
      <c r="BH104" s="167">
        <v>5</v>
      </c>
      <c r="BI104" s="167"/>
      <c r="BJ104" s="167" t="s">
        <v>379</v>
      </c>
      <c r="BK104" s="167">
        <v>5</v>
      </c>
      <c r="BL104" s="167"/>
      <c r="BM104" s="167" t="s">
        <v>348</v>
      </c>
      <c r="BN104" s="167">
        <v>5</v>
      </c>
      <c r="BO104" s="167"/>
      <c r="BP104" s="167" t="s">
        <v>380</v>
      </c>
      <c r="BQ104" s="167">
        <v>5</v>
      </c>
      <c r="BR104" s="167"/>
      <c r="BS104" s="194" t="s">
        <v>381</v>
      </c>
      <c r="BT104" s="167">
        <v>5</v>
      </c>
      <c r="BU104" s="167"/>
      <c r="BV104" s="167" t="s">
        <v>396</v>
      </c>
      <c r="BW104" s="167">
        <v>5</v>
      </c>
      <c r="BX104" s="169"/>
    </row>
    <row r="105" spans="1:76" x14ac:dyDescent="0.25">
      <c r="A105" s="160">
        <v>103</v>
      </c>
      <c r="B105" s="161">
        <v>44173.337696759299</v>
      </c>
      <c r="C105" s="161">
        <v>44173.350671296299</v>
      </c>
      <c r="D105" s="162" t="s">
        <v>149</v>
      </c>
      <c r="E105" s="162" t="s">
        <v>150</v>
      </c>
      <c r="F105" s="162">
        <v>60</v>
      </c>
      <c r="G105" s="162"/>
      <c r="H105" s="162" t="s">
        <v>151</v>
      </c>
      <c r="I105" s="162"/>
      <c r="J105" s="162"/>
      <c r="K105" s="162" t="s">
        <v>143</v>
      </c>
      <c r="L105" s="162"/>
      <c r="M105" s="162"/>
      <c r="N105" s="163">
        <v>44173</v>
      </c>
      <c r="O105" s="162"/>
      <c r="P105" s="162"/>
      <c r="Q105" s="162" t="s">
        <v>355</v>
      </c>
      <c r="R105" s="162">
        <v>0</v>
      </c>
      <c r="S105" s="162"/>
      <c r="T105" s="162" t="s">
        <v>387</v>
      </c>
      <c r="U105" s="162">
        <v>5</v>
      </c>
      <c r="V105" s="162"/>
      <c r="W105" s="162" t="s">
        <v>357</v>
      </c>
      <c r="X105" s="162">
        <v>0</v>
      </c>
      <c r="Y105" s="162"/>
      <c r="Z105" s="162" t="s">
        <v>427</v>
      </c>
      <c r="AA105" s="162">
        <v>5</v>
      </c>
      <c r="AB105" s="162"/>
      <c r="AC105" s="162" t="s">
        <v>400</v>
      </c>
      <c r="AD105" s="162">
        <v>0</v>
      </c>
      <c r="AE105" s="162"/>
      <c r="AF105" s="162" t="s">
        <v>360</v>
      </c>
      <c r="AG105" s="162">
        <v>5</v>
      </c>
      <c r="AH105" s="162"/>
      <c r="AI105" s="162" t="s">
        <v>338</v>
      </c>
      <c r="AJ105" s="162">
        <v>5</v>
      </c>
      <c r="AK105" s="162"/>
      <c r="AL105" s="162" t="s">
        <v>390</v>
      </c>
      <c r="AM105" s="162">
        <v>0</v>
      </c>
      <c r="AN105" s="162"/>
      <c r="AO105" s="162" t="s">
        <v>418</v>
      </c>
      <c r="AP105" s="162">
        <v>0</v>
      </c>
      <c r="AQ105" s="162"/>
      <c r="AR105" s="162" t="s">
        <v>392</v>
      </c>
      <c r="AS105" s="162">
        <v>5</v>
      </c>
      <c r="AT105" s="162"/>
      <c r="AU105" s="162" t="s">
        <v>456</v>
      </c>
      <c r="AV105" s="162">
        <v>0</v>
      </c>
      <c r="AW105" s="162"/>
      <c r="AX105" s="162" t="s">
        <v>343</v>
      </c>
      <c r="AY105" s="162">
        <v>5</v>
      </c>
      <c r="AZ105" s="162"/>
      <c r="BA105" s="162" t="s">
        <v>393</v>
      </c>
      <c r="BB105" s="162">
        <v>5</v>
      </c>
      <c r="BC105" s="162"/>
      <c r="BD105" s="162" t="s">
        <v>378</v>
      </c>
      <c r="BE105" s="162">
        <v>0</v>
      </c>
      <c r="BF105" s="162"/>
      <c r="BG105" s="162" t="s">
        <v>335</v>
      </c>
      <c r="BH105" s="162">
        <v>5</v>
      </c>
      <c r="BI105" s="162"/>
      <c r="BJ105" s="162" t="s">
        <v>379</v>
      </c>
      <c r="BK105" s="162">
        <v>5</v>
      </c>
      <c r="BL105" s="162"/>
      <c r="BM105" s="162" t="s">
        <v>421</v>
      </c>
      <c r="BN105" s="162">
        <v>0</v>
      </c>
      <c r="BO105" s="162"/>
      <c r="BP105" s="162" t="s">
        <v>380</v>
      </c>
      <c r="BQ105" s="162">
        <v>5</v>
      </c>
      <c r="BR105" s="162"/>
      <c r="BS105" s="195" t="s">
        <v>381</v>
      </c>
      <c r="BT105" s="162">
        <v>5</v>
      </c>
      <c r="BU105" s="162"/>
      <c r="BV105" s="162" t="s">
        <v>396</v>
      </c>
      <c r="BW105" s="162">
        <v>5</v>
      </c>
      <c r="BX105" s="164"/>
    </row>
    <row r="106" spans="1:76" x14ac:dyDescent="0.25">
      <c r="A106" s="165">
        <v>104</v>
      </c>
      <c r="B106" s="166">
        <v>44173.336875000001</v>
      </c>
      <c r="C106" s="166">
        <v>44173.350856481498</v>
      </c>
      <c r="D106" s="167" t="s">
        <v>243</v>
      </c>
      <c r="E106" s="167" t="s">
        <v>244</v>
      </c>
      <c r="F106" s="167">
        <v>75</v>
      </c>
      <c r="G106" s="167"/>
      <c r="H106" s="167" t="s">
        <v>245</v>
      </c>
      <c r="I106" s="167"/>
      <c r="J106" s="167"/>
      <c r="K106" s="167" t="s">
        <v>246</v>
      </c>
      <c r="L106" s="167"/>
      <c r="M106" s="167"/>
      <c r="N106" s="168">
        <v>44173</v>
      </c>
      <c r="O106" s="167"/>
      <c r="P106" s="167"/>
      <c r="Q106" s="167" t="s">
        <v>437</v>
      </c>
      <c r="R106" s="167">
        <v>5</v>
      </c>
      <c r="S106" s="167"/>
      <c r="T106" s="167" t="s">
        <v>387</v>
      </c>
      <c r="U106" s="167">
        <v>5</v>
      </c>
      <c r="V106" s="167"/>
      <c r="W106" s="167" t="s">
        <v>388</v>
      </c>
      <c r="X106" s="167">
        <v>5</v>
      </c>
      <c r="Y106" s="167"/>
      <c r="Z106" s="167" t="s">
        <v>427</v>
      </c>
      <c r="AA106" s="167">
        <v>5</v>
      </c>
      <c r="AB106" s="167"/>
      <c r="AC106" s="167" t="s">
        <v>335</v>
      </c>
      <c r="AD106" s="167">
        <v>5</v>
      </c>
      <c r="AE106" s="167"/>
      <c r="AF106" s="167" t="s">
        <v>337</v>
      </c>
      <c r="AG106" s="167">
        <v>0</v>
      </c>
      <c r="AH106" s="167"/>
      <c r="AI106" s="167" t="s">
        <v>338</v>
      </c>
      <c r="AJ106" s="167">
        <v>5</v>
      </c>
      <c r="AK106" s="167"/>
      <c r="AL106" s="167" t="s">
        <v>475</v>
      </c>
      <c r="AM106" s="167">
        <v>0</v>
      </c>
      <c r="AN106" s="167"/>
      <c r="AO106" s="167" t="s">
        <v>418</v>
      </c>
      <c r="AP106" s="167">
        <v>0</v>
      </c>
      <c r="AQ106" s="167"/>
      <c r="AR106" s="167" t="s">
        <v>392</v>
      </c>
      <c r="AS106" s="167">
        <v>5</v>
      </c>
      <c r="AT106" s="167"/>
      <c r="AU106" s="167" t="s">
        <v>456</v>
      </c>
      <c r="AV106" s="167">
        <v>0</v>
      </c>
      <c r="AW106" s="167"/>
      <c r="AX106" s="167" t="s">
        <v>343</v>
      </c>
      <c r="AY106" s="167">
        <v>5</v>
      </c>
      <c r="AZ106" s="167"/>
      <c r="BA106" s="167" t="s">
        <v>393</v>
      </c>
      <c r="BB106" s="167">
        <v>5</v>
      </c>
      <c r="BC106" s="167"/>
      <c r="BD106" s="167" t="s">
        <v>378</v>
      </c>
      <c r="BE106" s="167">
        <v>0</v>
      </c>
      <c r="BF106" s="167"/>
      <c r="BG106" s="167" t="s">
        <v>335</v>
      </c>
      <c r="BH106" s="167">
        <v>5</v>
      </c>
      <c r="BI106" s="167"/>
      <c r="BJ106" s="167" t="s">
        <v>379</v>
      </c>
      <c r="BK106" s="167">
        <v>5</v>
      </c>
      <c r="BL106" s="167"/>
      <c r="BM106" s="167" t="s">
        <v>348</v>
      </c>
      <c r="BN106" s="167">
        <v>5</v>
      </c>
      <c r="BO106" s="167"/>
      <c r="BP106" s="167" t="s">
        <v>380</v>
      </c>
      <c r="BQ106" s="167">
        <v>5</v>
      </c>
      <c r="BR106" s="167"/>
      <c r="BS106" s="194" t="s">
        <v>381</v>
      </c>
      <c r="BT106" s="167">
        <v>5</v>
      </c>
      <c r="BU106" s="167"/>
      <c r="BV106" s="167" t="s">
        <v>396</v>
      </c>
      <c r="BW106" s="167">
        <v>5</v>
      </c>
      <c r="BX106" s="169"/>
    </row>
    <row r="107" spans="1:76" x14ac:dyDescent="0.25">
      <c r="A107" s="160">
        <v>105</v>
      </c>
      <c r="B107" s="161">
        <v>44173.313541666699</v>
      </c>
      <c r="C107" s="161">
        <v>44173.350902777798</v>
      </c>
      <c r="D107" s="162" t="s">
        <v>287</v>
      </c>
      <c r="E107" s="162" t="s">
        <v>288</v>
      </c>
      <c r="F107" s="162">
        <v>70</v>
      </c>
      <c r="G107" s="162"/>
      <c r="H107" s="162" t="s">
        <v>289</v>
      </c>
      <c r="I107" s="162"/>
      <c r="J107" s="162"/>
      <c r="K107" s="162" t="s">
        <v>283</v>
      </c>
      <c r="L107" s="162"/>
      <c r="M107" s="162"/>
      <c r="N107" s="163">
        <v>44173</v>
      </c>
      <c r="O107" s="162"/>
      <c r="P107" s="162"/>
      <c r="Q107" s="162" t="s">
        <v>332</v>
      </c>
      <c r="R107" s="162">
        <v>0</v>
      </c>
      <c r="S107" s="162"/>
      <c r="T107" s="162" t="s">
        <v>387</v>
      </c>
      <c r="U107" s="162">
        <v>5</v>
      </c>
      <c r="V107" s="162"/>
      <c r="W107" s="162" t="s">
        <v>334</v>
      </c>
      <c r="X107" s="162">
        <v>0</v>
      </c>
      <c r="Y107" s="162"/>
      <c r="Z107" s="162" t="s">
        <v>427</v>
      </c>
      <c r="AA107" s="162">
        <v>5</v>
      </c>
      <c r="AB107" s="162"/>
      <c r="AC107" s="162" t="s">
        <v>335</v>
      </c>
      <c r="AD107" s="162">
        <v>5</v>
      </c>
      <c r="AE107" s="162"/>
      <c r="AF107" s="162" t="s">
        <v>401</v>
      </c>
      <c r="AG107" s="162">
        <v>0</v>
      </c>
      <c r="AH107" s="162"/>
      <c r="AI107" s="162" t="s">
        <v>338</v>
      </c>
      <c r="AJ107" s="162">
        <v>5</v>
      </c>
      <c r="AK107" s="162"/>
      <c r="AL107" s="162" t="s">
        <v>339</v>
      </c>
      <c r="AM107" s="162">
        <v>0</v>
      </c>
      <c r="AN107" s="162"/>
      <c r="AO107" s="162" t="s">
        <v>418</v>
      </c>
      <c r="AP107" s="162">
        <v>0</v>
      </c>
      <c r="AQ107" s="162"/>
      <c r="AR107" s="162" t="s">
        <v>392</v>
      </c>
      <c r="AS107" s="162">
        <v>5</v>
      </c>
      <c r="AT107" s="162"/>
      <c r="AU107" s="162" t="s">
        <v>342</v>
      </c>
      <c r="AV107" s="162">
        <v>5</v>
      </c>
      <c r="AW107" s="162"/>
      <c r="AX107" s="162" t="s">
        <v>343</v>
      </c>
      <c r="AY107" s="162">
        <v>5</v>
      </c>
      <c r="AZ107" s="162"/>
      <c r="BA107" s="162" t="s">
        <v>393</v>
      </c>
      <c r="BB107" s="162">
        <v>5</v>
      </c>
      <c r="BC107" s="162"/>
      <c r="BD107" s="162" t="s">
        <v>378</v>
      </c>
      <c r="BE107" s="162">
        <v>0</v>
      </c>
      <c r="BF107" s="162"/>
      <c r="BG107" s="162" t="s">
        <v>335</v>
      </c>
      <c r="BH107" s="162">
        <v>5</v>
      </c>
      <c r="BI107" s="162"/>
      <c r="BJ107" s="162" t="s">
        <v>379</v>
      </c>
      <c r="BK107" s="162">
        <v>5</v>
      </c>
      <c r="BL107" s="162"/>
      <c r="BM107" s="162" t="s">
        <v>348</v>
      </c>
      <c r="BN107" s="162">
        <v>5</v>
      </c>
      <c r="BO107" s="162"/>
      <c r="BP107" s="162" t="s">
        <v>380</v>
      </c>
      <c r="BQ107" s="162">
        <v>5</v>
      </c>
      <c r="BR107" s="162"/>
      <c r="BS107" s="195" t="s">
        <v>381</v>
      </c>
      <c r="BT107" s="162">
        <v>5</v>
      </c>
      <c r="BU107" s="162"/>
      <c r="BV107" s="162" t="s">
        <v>396</v>
      </c>
      <c r="BW107" s="162">
        <v>5</v>
      </c>
      <c r="BX107" s="164"/>
    </row>
    <row r="108" spans="1:76" x14ac:dyDescent="0.25">
      <c r="A108" s="165">
        <v>106</v>
      </c>
      <c r="B108" s="166">
        <v>44173.3367013889</v>
      </c>
      <c r="C108" s="166">
        <v>44173.351041666698</v>
      </c>
      <c r="D108" s="167" t="s">
        <v>632</v>
      </c>
      <c r="E108" s="167" t="s">
        <v>633</v>
      </c>
      <c r="F108" s="167">
        <v>30</v>
      </c>
      <c r="G108" s="167"/>
      <c r="H108" s="167" t="s">
        <v>634</v>
      </c>
      <c r="I108" s="167"/>
      <c r="J108" s="167"/>
      <c r="K108" s="167" t="s">
        <v>246</v>
      </c>
      <c r="L108" s="167"/>
      <c r="M108" s="167"/>
      <c r="N108" s="168">
        <v>44173</v>
      </c>
      <c r="O108" s="167"/>
      <c r="P108" s="167"/>
      <c r="Q108" s="167" t="s">
        <v>437</v>
      </c>
      <c r="R108" s="167">
        <v>5</v>
      </c>
      <c r="S108" s="167"/>
      <c r="T108" s="167" t="s">
        <v>387</v>
      </c>
      <c r="U108" s="167">
        <v>5</v>
      </c>
      <c r="V108" s="167"/>
      <c r="W108" s="167" t="s">
        <v>357</v>
      </c>
      <c r="X108" s="167">
        <v>0</v>
      </c>
      <c r="Y108" s="167"/>
      <c r="Z108" s="167" t="s">
        <v>358</v>
      </c>
      <c r="AA108" s="167">
        <v>0</v>
      </c>
      <c r="AB108" s="167"/>
      <c r="AC108" s="167" t="s">
        <v>417</v>
      </c>
      <c r="AD108" s="167">
        <v>0</v>
      </c>
      <c r="AE108" s="167"/>
      <c r="AF108" s="167" t="s">
        <v>337</v>
      </c>
      <c r="AG108" s="167">
        <v>0</v>
      </c>
      <c r="AH108" s="167"/>
      <c r="AI108" s="167" t="s">
        <v>338</v>
      </c>
      <c r="AJ108" s="167">
        <v>5</v>
      </c>
      <c r="AK108" s="167"/>
      <c r="AL108" s="167" t="s">
        <v>475</v>
      </c>
      <c r="AM108" s="167">
        <v>0</v>
      </c>
      <c r="AN108" s="167"/>
      <c r="AO108" s="167" t="s">
        <v>391</v>
      </c>
      <c r="AP108" s="167">
        <v>5</v>
      </c>
      <c r="AQ108" s="167"/>
      <c r="AR108" s="167" t="s">
        <v>144</v>
      </c>
      <c r="AS108" s="167">
        <v>0</v>
      </c>
      <c r="AT108" s="167"/>
      <c r="AU108" s="167" t="s">
        <v>443</v>
      </c>
      <c r="AV108" s="167">
        <v>0</v>
      </c>
      <c r="AW108" s="167"/>
      <c r="AX108" s="167" t="s">
        <v>402</v>
      </c>
      <c r="AY108" s="167">
        <v>0</v>
      </c>
      <c r="AZ108" s="167"/>
      <c r="BA108" s="167" t="s">
        <v>364</v>
      </c>
      <c r="BB108" s="167">
        <v>0</v>
      </c>
      <c r="BC108" s="167"/>
      <c r="BD108" s="167" t="s">
        <v>378</v>
      </c>
      <c r="BE108" s="167">
        <v>0</v>
      </c>
      <c r="BF108" s="167"/>
      <c r="BG108" s="167" t="s">
        <v>365</v>
      </c>
      <c r="BH108" s="167">
        <v>0</v>
      </c>
      <c r="BI108" s="167"/>
      <c r="BJ108" s="167" t="s">
        <v>366</v>
      </c>
      <c r="BK108" s="167">
        <v>0</v>
      </c>
      <c r="BL108" s="167"/>
      <c r="BM108" s="167" t="s">
        <v>348</v>
      </c>
      <c r="BN108" s="167">
        <v>5</v>
      </c>
      <c r="BO108" s="167"/>
      <c r="BP108" s="167" t="s">
        <v>368</v>
      </c>
      <c r="BQ108" s="167">
        <v>0</v>
      </c>
      <c r="BR108" s="167"/>
      <c r="BS108" s="167" t="s">
        <v>422</v>
      </c>
      <c r="BT108" s="167">
        <v>0</v>
      </c>
      <c r="BU108" s="167"/>
      <c r="BV108" s="167" t="s">
        <v>396</v>
      </c>
      <c r="BW108" s="167">
        <v>5</v>
      </c>
      <c r="BX108" s="169"/>
    </row>
    <row r="109" spans="1:76" x14ac:dyDescent="0.25">
      <c r="A109" s="160">
        <v>107</v>
      </c>
      <c r="B109" s="161">
        <v>44173.331655092603</v>
      </c>
      <c r="C109" s="161">
        <v>44173.3515162037</v>
      </c>
      <c r="D109" s="162" t="s">
        <v>635</v>
      </c>
      <c r="E109" s="162" t="s">
        <v>636</v>
      </c>
      <c r="F109" s="162">
        <v>40</v>
      </c>
      <c r="G109" s="162"/>
      <c r="H109" s="162" t="s">
        <v>637</v>
      </c>
      <c r="I109" s="162"/>
      <c r="J109" s="162"/>
      <c r="K109" s="162" t="s">
        <v>457</v>
      </c>
      <c r="L109" s="162"/>
      <c r="M109" s="162"/>
      <c r="N109" s="163">
        <v>44173</v>
      </c>
      <c r="O109" s="162"/>
      <c r="P109" s="162"/>
      <c r="Q109" s="162" t="s">
        <v>332</v>
      </c>
      <c r="R109" s="162">
        <v>0</v>
      </c>
      <c r="S109" s="162"/>
      <c r="T109" s="162" t="s">
        <v>387</v>
      </c>
      <c r="U109" s="162">
        <v>5</v>
      </c>
      <c r="V109" s="162"/>
      <c r="W109" s="162" t="s">
        <v>388</v>
      </c>
      <c r="X109" s="162">
        <v>5</v>
      </c>
      <c r="Y109" s="162"/>
      <c r="Z109" s="162" t="s">
        <v>335</v>
      </c>
      <c r="AA109" s="162">
        <v>0</v>
      </c>
      <c r="AB109" s="162"/>
      <c r="AC109" s="162" t="s">
        <v>417</v>
      </c>
      <c r="AD109" s="162">
        <v>0</v>
      </c>
      <c r="AE109" s="162"/>
      <c r="AF109" s="162" t="s">
        <v>401</v>
      </c>
      <c r="AG109" s="162">
        <v>0</v>
      </c>
      <c r="AH109" s="162"/>
      <c r="AI109" s="162" t="s">
        <v>338</v>
      </c>
      <c r="AJ109" s="162">
        <v>5</v>
      </c>
      <c r="AK109" s="162"/>
      <c r="AL109" s="162" t="s">
        <v>339</v>
      </c>
      <c r="AM109" s="162">
        <v>0</v>
      </c>
      <c r="AN109" s="162"/>
      <c r="AO109" s="162" t="s">
        <v>391</v>
      </c>
      <c r="AP109" s="162">
        <v>5</v>
      </c>
      <c r="AQ109" s="162"/>
      <c r="AR109" s="162" t="s">
        <v>392</v>
      </c>
      <c r="AS109" s="162">
        <v>5</v>
      </c>
      <c r="AT109" s="162"/>
      <c r="AU109" s="162" t="s">
        <v>362</v>
      </c>
      <c r="AV109" s="162">
        <v>0</v>
      </c>
      <c r="AW109" s="162"/>
      <c r="AX109" s="162" t="s">
        <v>402</v>
      </c>
      <c r="AY109" s="162">
        <v>0</v>
      </c>
      <c r="AZ109" s="162"/>
      <c r="BA109" s="162" t="s">
        <v>403</v>
      </c>
      <c r="BB109" s="162">
        <v>0</v>
      </c>
      <c r="BC109" s="162"/>
      <c r="BD109" s="162" t="s">
        <v>378</v>
      </c>
      <c r="BE109" s="162">
        <v>0</v>
      </c>
      <c r="BF109" s="162"/>
      <c r="BG109" s="162" t="s">
        <v>365</v>
      </c>
      <c r="BH109" s="162">
        <v>0</v>
      </c>
      <c r="BI109" s="162"/>
      <c r="BJ109" s="162" t="s">
        <v>379</v>
      </c>
      <c r="BK109" s="162">
        <v>5</v>
      </c>
      <c r="BL109" s="162"/>
      <c r="BM109" s="162" t="s">
        <v>444</v>
      </c>
      <c r="BN109" s="162">
        <v>0</v>
      </c>
      <c r="BO109" s="162"/>
      <c r="BP109" s="162" t="s">
        <v>349</v>
      </c>
      <c r="BQ109" s="162">
        <v>0</v>
      </c>
      <c r="BR109" s="162"/>
      <c r="BS109" s="195" t="s">
        <v>381</v>
      </c>
      <c r="BT109" s="162">
        <v>5</v>
      </c>
      <c r="BU109" s="162"/>
      <c r="BV109" s="162" t="s">
        <v>396</v>
      </c>
      <c r="BW109" s="162">
        <v>5</v>
      </c>
      <c r="BX109" s="164"/>
    </row>
    <row r="110" spans="1:76" x14ac:dyDescent="0.25">
      <c r="A110" s="165">
        <v>108</v>
      </c>
      <c r="B110" s="166">
        <v>44173.320497685199</v>
      </c>
      <c r="C110" s="166">
        <v>44173.3515625</v>
      </c>
      <c r="D110" s="167" t="s">
        <v>638</v>
      </c>
      <c r="E110" s="167" t="s">
        <v>639</v>
      </c>
      <c r="F110" s="167">
        <v>50</v>
      </c>
      <c r="G110" s="167"/>
      <c r="H110" s="167" t="s">
        <v>640</v>
      </c>
      <c r="I110" s="167"/>
      <c r="J110" s="167"/>
      <c r="K110" s="167" t="s">
        <v>283</v>
      </c>
      <c r="L110" s="167"/>
      <c r="M110" s="167"/>
      <c r="N110" s="168">
        <v>44173</v>
      </c>
      <c r="O110" s="167"/>
      <c r="P110" s="167"/>
      <c r="Q110" s="167" t="s">
        <v>386</v>
      </c>
      <c r="R110" s="167">
        <v>0</v>
      </c>
      <c r="S110" s="167"/>
      <c r="T110" s="167" t="s">
        <v>387</v>
      </c>
      <c r="U110" s="167">
        <v>5</v>
      </c>
      <c r="V110" s="167"/>
      <c r="W110" s="167" t="s">
        <v>411</v>
      </c>
      <c r="X110" s="167">
        <v>0</v>
      </c>
      <c r="Y110" s="167"/>
      <c r="Z110" s="167" t="s">
        <v>427</v>
      </c>
      <c r="AA110" s="167">
        <v>5</v>
      </c>
      <c r="AB110" s="167"/>
      <c r="AC110" s="167" t="s">
        <v>335</v>
      </c>
      <c r="AD110" s="167">
        <v>5</v>
      </c>
      <c r="AE110" s="167"/>
      <c r="AF110" s="167" t="s">
        <v>401</v>
      </c>
      <c r="AG110" s="167">
        <v>0</v>
      </c>
      <c r="AH110" s="167"/>
      <c r="AI110" s="167" t="s">
        <v>412</v>
      </c>
      <c r="AJ110" s="167">
        <v>0</v>
      </c>
      <c r="AK110" s="167"/>
      <c r="AL110" s="167" t="s">
        <v>339</v>
      </c>
      <c r="AM110" s="167">
        <v>0</v>
      </c>
      <c r="AN110" s="167"/>
      <c r="AO110" s="167" t="s">
        <v>340</v>
      </c>
      <c r="AP110" s="167">
        <v>0</v>
      </c>
      <c r="AQ110" s="167"/>
      <c r="AR110" s="167" t="s">
        <v>392</v>
      </c>
      <c r="AS110" s="167">
        <v>5</v>
      </c>
      <c r="AT110" s="167"/>
      <c r="AU110" s="167" t="s">
        <v>456</v>
      </c>
      <c r="AV110" s="167">
        <v>0</v>
      </c>
      <c r="AW110" s="167"/>
      <c r="AX110" s="167" t="s">
        <v>363</v>
      </c>
      <c r="AY110" s="167">
        <v>0</v>
      </c>
      <c r="AZ110" s="167"/>
      <c r="BA110" s="167" t="s">
        <v>364</v>
      </c>
      <c r="BB110" s="167">
        <v>0</v>
      </c>
      <c r="BC110" s="167"/>
      <c r="BD110" s="167" t="s">
        <v>378</v>
      </c>
      <c r="BE110" s="167">
        <v>0</v>
      </c>
      <c r="BF110" s="167"/>
      <c r="BG110" s="167" t="s">
        <v>335</v>
      </c>
      <c r="BH110" s="167">
        <v>5</v>
      </c>
      <c r="BI110" s="167"/>
      <c r="BJ110" s="167" t="s">
        <v>379</v>
      </c>
      <c r="BK110" s="167">
        <v>5</v>
      </c>
      <c r="BL110" s="167"/>
      <c r="BM110" s="167" t="s">
        <v>348</v>
      </c>
      <c r="BN110" s="167">
        <v>5</v>
      </c>
      <c r="BO110" s="167"/>
      <c r="BP110" s="167" t="s">
        <v>380</v>
      </c>
      <c r="BQ110" s="167">
        <v>5</v>
      </c>
      <c r="BR110" s="167"/>
      <c r="BS110" s="194" t="s">
        <v>381</v>
      </c>
      <c r="BT110" s="167">
        <v>5</v>
      </c>
      <c r="BU110" s="167"/>
      <c r="BV110" s="167" t="s">
        <v>396</v>
      </c>
      <c r="BW110" s="167">
        <v>5</v>
      </c>
      <c r="BX110" s="169"/>
    </row>
    <row r="111" spans="1:76" x14ac:dyDescent="0.25">
      <c r="A111" s="160">
        <v>109</v>
      </c>
      <c r="B111" s="161">
        <v>44173.3287962963</v>
      </c>
      <c r="C111" s="161">
        <v>44173.351782407401</v>
      </c>
      <c r="D111" s="162" t="s">
        <v>641</v>
      </c>
      <c r="E111" s="162" t="s">
        <v>642</v>
      </c>
      <c r="F111" s="162">
        <v>40</v>
      </c>
      <c r="G111" s="162"/>
      <c r="H111" s="162" t="s">
        <v>643</v>
      </c>
      <c r="I111" s="162"/>
      <c r="J111" s="162"/>
      <c r="K111" s="162" t="s">
        <v>230</v>
      </c>
      <c r="L111" s="162"/>
      <c r="M111" s="162"/>
      <c r="N111" s="163">
        <v>44173</v>
      </c>
      <c r="O111" s="162"/>
      <c r="P111" s="162"/>
      <c r="Q111" s="162" t="s">
        <v>355</v>
      </c>
      <c r="R111" s="162">
        <v>0</v>
      </c>
      <c r="S111" s="162"/>
      <c r="T111" s="162" t="s">
        <v>387</v>
      </c>
      <c r="U111" s="162">
        <v>5</v>
      </c>
      <c r="V111" s="162"/>
      <c r="W111" s="162" t="s">
        <v>334</v>
      </c>
      <c r="X111" s="162">
        <v>0</v>
      </c>
      <c r="Y111" s="162"/>
      <c r="Z111" s="162" t="s">
        <v>400</v>
      </c>
      <c r="AA111" s="162">
        <v>0</v>
      </c>
      <c r="AB111" s="162"/>
      <c r="AC111" s="162" t="s">
        <v>335</v>
      </c>
      <c r="AD111" s="162">
        <v>5</v>
      </c>
      <c r="AE111" s="162"/>
      <c r="AF111" s="162" t="s">
        <v>360</v>
      </c>
      <c r="AG111" s="162">
        <v>5</v>
      </c>
      <c r="AH111" s="162"/>
      <c r="AI111" s="162" t="s">
        <v>452</v>
      </c>
      <c r="AJ111" s="162">
        <v>0</v>
      </c>
      <c r="AK111" s="162"/>
      <c r="AL111" s="162" t="s">
        <v>390</v>
      </c>
      <c r="AM111" s="162">
        <v>0</v>
      </c>
      <c r="AN111" s="162"/>
      <c r="AO111" s="162" t="s">
        <v>340</v>
      </c>
      <c r="AP111" s="162">
        <v>0</v>
      </c>
      <c r="AQ111" s="162"/>
      <c r="AR111" s="162" t="s">
        <v>392</v>
      </c>
      <c r="AS111" s="162">
        <v>5</v>
      </c>
      <c r="AT111" s="162"/>
      <c r="AU111" s="162" t="s">
        <v>456</v>
      </c>
      <c r="AV111" s="162">
        <v>0</v>
      </c>
      <c r="AW111" s="162"/>
      <c r="AX111" s="162" t="s">
        <v>343</v>
      </c>
      <c r="AY111" s="162">
        <v>5</v>
      </c>
      <c r="AZ111" s="162"/>
      <c r="BA111" s="162" t="s">
        <v>364</v>
      </c>
      <c r="BB111" s="162">
        <v>0</v>
      </c>
      <c r="BC111" s="162"/>
      <c r="BD111" s="162" t="s">
        <v>378</v>
      </c>
      <c r="BE111" s="162">
        <v>0</v>
      </c>
      <c r="BF111" s="162"/>
      <c r="BG111" s="162" t="s">
        <v>420</v>
      </c>
      <c r="BH111" s="162">
        <v>0</v>
      </c>
      <c r="BI111" s="162"/>
      <c r="BJ111" s="162" t="s">
        <v>366</v>
      </c>
      <c r="BK111" s="162">
        <v>0</v>
      </c>
      <c r="BL111" s="162"/>
      <c r="BM111" s="162" t="s">
        <v>348</v>
      </c>
      <c r="BN111" s="162">
        <v>5</v>
      </c>
      <c r="BO111" s="162"/>
      <c r="BP111" s="162" t="s">
        <v>380</v>
      </c>
      <c r="BQ111" s="162">
        <v>5</v>
      </c>
      <c r="BR111" s="162"/>
      <c r="BS111" s="195" t="s">
        <v>406</v>
      </c>
      <c r="BT111" s="162">
        <v>0</v>
      </c>
      <c r="BU111" s="162"/>
      <c r="BV111" s="162" t="s">
        <v>396</v>
      </c>
      <c r="BW111" s="162">
        <v>5</v>
      </c>
      <c r="BX111" s="164"/>
    </row>
    <row r="112" spans="1:76" x14ac:dyDescent="0.25">
      <c r="A112" s="165">
        <v>110</v>
      </c>
      <c r="B112" s="166">
        <v>44173.317106481503</v>
      </c>
      <c r="C112" s="166">
        <v>44173.352581018502</v>
      </c>
      <c r="D112" s="167" t="s">
        <v>644</v>
      </c>
      <c r="E112" s="167" t="s">
        <v>645</v>
      </c>
      <c r="F112" s="167">
        <v>60</v>
      </c>
      <c r="G112" s="167"/>
      <c r="H112" s="167" t="s">
        <v>646</v>
      </c>
      <c r="I112" s="167"/>
      <c r="J112" s="167"/>
      <c r="K112" s="167" t="s">
        <v>230</v>
      </c>
      <c r="L112" s="167"/>
      <c r="M112" s="167"/>
      <c r="N112" s="168">
        <v>44173</v>
      </c>
      <c r="O112" s="167"/>
      <c r="P112" s="167"/>
      <c r="Q112" s="167" t="s">
        <v>437</v>
      </c>
      <c r="R112" s="167">
        <v>5</v>
      </c>
      <c r="S112" s="167"/>
      <c r="T112" s="167" t="s">
        <v>387</v>
      </c>
      <c r="U112" s="167">
        <v>5</v>
      </c>
      <c r="V112" s="167"/>
      <c r="W112" s="167" t="s">
        <v>334</v>
      </c>
      <c r="X112" s="167">
        <v>0</v>
      </c>
      <c r="Y112" s="167"/>
      <c r="Z112" s="167" t="s">
        <v>359</v>
      </c>
      <c r="AA112" s="167">
        <v>0</v>
      </c>
      <c r="AB112" s="167"/>
      <c r="AC112" s="167" t="s">
        <v>335</v>
      </c>
      <c r="AD112" s="167">
        <v>5</v>
      </c>
      <c r="AE112" s="167"/>
      <c r="AF112" s="167" t="s">
        <v>360</v>
      </c>
      <c r="AG112" s="167">
        <v>5</v>
      </c>
      <c r="AH112" s="167"/>
      <c r="AI112" s="167" t="s">
        <v>389</v>
      </c>
      <c r="AJ112" s="167">
        <v>0</v>
      </c>
      <c r="AK112" s="167"/>
      <c r="AL112" s="167" t="s">
        <v>361</v>
      </c>
      <c r="AM112" s="167">
        <v>5</v>
      </c>
      <c r="AN112" s="167"/>
      <c r="AO112" s="167" t="s">
        <v>418</v>
      </c>
      <c r="AP112" s="167">
        <v>0</v>
      </c>
      <c r="AQ112" s="167"/>
      <c r="AR112" s="167" t="s">
        <v>144</v>
      </c>
      <c r="AS112" s="167">
        <v>0</v>
      </c>
      <c r="AT112" s="167"/>
      <c r="AU112" s="167" t="s">
        <v>342</v>
      </c>
      <c r="AV112" s="167">
        <v>5</v>
      </c>
      <c r="AW112" s="167"/>
      <c r="AX112" s="167" t="s">
        <v>343</v>
      </c>
      <c r="AY112" s="167">
        <v>5</v>
      </c>
      <c r="AZ112" s="167"/>
      <c r="BA112" s="167" t="s">
        <v>403</v>
      </c>
      <c r="BB112" s="167">
        <v>0</v>
      </c>
      <c r="BC112" s="167"/>
      <c r="BD112" s="167" t="s">
        <v>404</v>
      </c>
      <c r="BE112" s="167">
        <v>5</v>
      </c>
      <c r="BF112" s="167"/>
      <c r="BG112" s="167" t="s">
        <v>365</v>
      </c>
      <c r="BH112" s="167">
        <v>0</v>
      </c>
      <c r="BI112" s="167"/>
      <c r="BJ112" s="167" t="s">
        <v>379</v>
      </c>
      <c r="BK112" s="167">
        <v>5</v>
      </c>
      <c r="BL112" s="167"/>
      <c r="BM112" s="167" t="s">
        <v>421</v>
      </c>
      <c r="BN112" s="167">
        <v>0</v>
      </c>
      <c r="BO112" s="167"/>
      <c r="BP112" s="167" t="s">
        <v>380</v>
      </c>
      <c r="BQ112" s="167">
        <v>5</v>
      </c>
      <c r="BR112" s="167"/>
      <c r="BS112" s="194" t="s">
        <v>381</v>
      </c>
      <c r="BT112" s="167">
        <v>5</v>
      </c>
      <c r="BU112" s="167"/>
      <c r="BV112" s="167" t="s">
        <v>396</v>
      </c>
      <c r="BW112" s="167">
        <v>5</v>
      </c>
      <c r="BX112" s="169"/>
    </row>
    <row r="113" spans="1:76" x14ac:dyDescent="0.25">
      <c r="A113" s="160">
        <v>111</v>
      </c>
      <c r="B113" s="161">
        <v>44173.313391203701</v>
      </c>
      <c r="C113" s="161">
        <v>44173.352673611102</v>
      </c>
      <c r="D113" s="162" t="s">
        <v>197</v>
      </c>
      <c r="E113" s="162" t="s">
        <v>198</v>
      </c>
      <c r="F113" s="162">
        <v>85</v>
      </c>
      <c r="G113" s="162"/>
      <c r="H113" s="162" t="s">
        <v>199</v>
      </c>
      <c r="I113" s="162"/>
      <c r="J113" s="162"/>
      <c r="K113" s="162" t="s">
        <v>457</v>
      </c>
      <c r="L113" s="162"/>
      <c r="M113" s="162"/>
      <c r="N113" s="163">
        <v>44174</v>
      </c>
      <c r="O113" s="162"/>
      <c r="P113" s="162"/>
      <c r="Q113" s="162" t="s">
        <v>437</v>
      </c>
      <c r="R113" s="162">
        <v>5</v>
      </c>
      <c r="S113" s="162"/>
      <c r="T113" s="162" t="s">
        <v>333</v>
      </c>
      <c r="U113" s="162">
        <v>0</v>
      </c>
      <c r="V113" s="162"/>
      <c r="W113" s="162" t="s">
        <v>411</v>
      </c>
      <c r="X113" s="162">
        <v>0</v>
      </c>
      <c r="Y113" s="162"/>
      <c r="Z113" s="162" t="s">
        <v>427</v>
      </c>
      <c r="AA113" s="162">
        <v>5</v>
      </c>
      <c r="AB113" s="162"/>
      <c r="AC113" s="162" t="s">
        <v>335</v>
      </c>
      <c r="AD113" s="162">
        <v>5</v>
      </c>
      <c r="AE113" s="162"/>
      <c r="AF113" s="162" t="s">
        <v>360</v>
      </c>
      <c r="AG113" s="162">
        <v>5</v>
      </c>
      <c r="AH113" s="162"/>
      <c r="AI113" s="162" t="s">
        <v>338</v>
      </c>
      <c r="AJ113" s="162">
        <v>5</v>
      </c>
      <c r="AK113" s="162"/>
      <c r="AL113" s="162" t="s">
        <v>361</v>
      </c>
      <c r="AM113" s="162">
        <v>5</v>
      </c>
      <c r="AN113" s="162"/>
      <c r="AO113" s="162" t="s">
        <v>391</v>
      </c>
      <c r="AP113" s="162">
        <v>5</v>
      </c>
      <c r="AQ113" s="162"/>
      <c r="AR113" s="162" t="s">
        <v>392</v>
      </c>
      <c r="AS113" s="162">
        <v>5</v>
      </c>
      <c r="AT113" s="162"/>
      <c r="AU113" s="162" t="s">
        <v>342</v>
      </c>
      <c r="AV113" s="162">
        <v>5</v>
      </c>
      <c r="AW113" s="162"/>
      <c r="AX113" s="162" t="s">
        <v>343</v>
      </c>
      <c r="AY113" s="162">
        <v>5</v>
      </c>
      <c r="AZ113" s="162"/>
      <c r="BA113" s="162" t="s">
        <v>393</v>
      </c>
      <c r="BB113" s="162">
        <v>5</v>
      </c>
      <c r="BC113" s="162"/>
      <c r="BD113" s="162" t="s">
        <v>378</v>
      </c>
      <c r="BE113" s="162">
        <v>0</v>
      </c>
      <c r="BF113" s="162"/>
      <c r="BG113" s="162" t="s">
        <v>335</v>
      </c>
      <c r="BH113" s="162">
        <v>5</v>
      </c>
      <c r="BI113" s="162"/>
      <c r="BJ113" s="162" t="s">
        <v>379</v>
      </c>
      <c r="BK113" s="162">
        <v>5</v>
      </c>
      <c r="BL113" s="162"/>
      <c r="BM113" s="162" t="s">
        <v>348</v>
      </c>
      <c r="BN113" s="162">
        <v>5</v>
      </c>
      <c r="BO113" s="162"/>
      <c r="BP113" s="162" t="s">
        <v>380</v>
      </c>
      <c r="BQ113" s="162">
        <v>5</v>
      </c>
      <c r="BR113" s="162"/>
      <c r="BS113" s="195" t="s">
        <v>381</v>
      </c>
      <c r="BT113" s="162">
        <v>5</v>
      </c>
      <c r="BU113" s="162"/>
      <c r="BV113" s="162" t="s">
        <v>396</v>
      </c>
      <c r="BW113" s="162">
        <v>5</v>
      </c>
      <c r="BX113" s="164"/>
    </row>
    <row r="114" spans="1:76" x14ac:dyDescent="0.25">
      <c r="A114" s="165">
        <v>112</v>
      </c>
      <c r="B114" s="166">
        <v>44173.352835648097</v>
      </c>
      <c r="C114" s="166">
        <v>44173.352928240703</v>
      </c>
      <c r="D114" s="167" t="s">
        <v>257</v>
      </c>
      <c r="E114" s="167" t="s">
        <v>258</v>
      </c>
      <c r="F114" s="167">
        <v>80</v>
      </c>
      <c r="G114" s="167"/>
      <c r="H114" s="167" t="s">
        <v>647</v>
      </c>
      <c r="I114" s="167"/>
      <c r="J114" s="167"/>
      <c r="K114" s="167" t="s">
        <v>230</v>
      </c>
      <c r="L114" s="167"/>
      <c r="M114" s="167"/>
      <c r="N114" s="168">
        <v>44173</v>
      </c>
      <c r="O114" s="167"/>
      <c r="P114" s="167"/>
      <c r="Q114" s="167" t="s">
        <v>437</v>
      </c>
      <c r="R114" s="167">
        <v>5</v>
      </c>
      <c r="S114" s="167"/>
      <c r="T114" s="167" t="s">
        <v>333</v>
      </c>
      <c r="U114" s="167">
        <v>0</v>
      </c>
      <c r="V114" s="167"/>
      <c r="W114" s="167" t="s">
        <v>411</v>
      </c>
      <c r="X114" s="167">
        <v>0</v>
      </c>
      <c r="Y114" s="167"/>
      <c r="Z114" s="167" t="s">
        <v>427</v>
      </c>
      <c r="AA114" s="167">
        <v>5</v>
      </c>
      <c r="AB114" s="167"/>
      <c r="AC114" s="167" t="s">
        <v>335</v>
      </c>
      <c r="AD114" s="167">
        <v>5</v>
      </c>
      <c r="AE114" s="167"/>
      <c r="AF114" s="167" t="s">
        <v>360</v>
      </c>
      <c r="AG114" s="167">
        <v>5</v>
      </c>
      <c r="AH114" s="167"/>
      <c r="AI114" s="167" t="s">
        <v>338</v>
      </c>
      <c r="AJ114" s="167">
        <v>5</v>
      </c>
      <c r="AK114" s="167"/>
      <c r="AL114" s="167" t="s">
        <v>361</v>
      </c>
      <c r="AM114" s="167">
        <v>5</v>
      </c>
      <c r="AN114" s="167"/>
      <c r="AO114" s="167" t="s">
        <v>428</v>
      </c>
      <c r="AP114" s="167">
        <v>0</v>
      </c>
      <c r="AQ114" s="167"/>
      <c r="AR114" s="167" t="s">
        <v>392</v>
      </c>
      <c r="AS114" s="167">
        <v>5</v>
      </c>
      <c r="AT114" s="167"/>
      <c r="AU114" s="167" t="s">
        <v>342</v>
      </c>
      <c r="AV114" s="167">
        <v>5</v>
      </c>
      <c r="AW114" s="167"/>
      <c r="AX114" s="167" t="s">
        <v>343</v>
      </c>
      <c r="AY114" s="167">
        <v>5</v>
      </c>
      <c r="AZ114" s="167"/>
      <c r="BA114" s="167" t="s">
        <v>393</v>
      </c>
      <c r="BB114" s="167">
        <v>5</v>
      </c>
      <c r="BC114" s="167"/>
      <c r="BD114" s="167" t="s">
        <v>378</v>
      </c>
      <c r="BE114" s="167">
        <v>0</v>
      </c>
      <c r="BF114" s="167"/>
      <c r="BG114" s="167" t="s">
        <v>335</v>
      </c>
      <c r="BH114" s="167">
        <v>5</v>
      </c>
      <c r="BI114" s="167"/>
      <c r="BJ114" s="167" t="s">
        <v>379</v>
      </c>
      <c r="BK114" s="167">
        <v>5</v>
      </c>
      <c r="BL114" s="167"/>
      <c r="BM114" s="167" t="s">
        <v>348</v>
      </c>
      <c r="BN114" s="167">
        <v>5</v>
      </c>
      <c r="BO114" s="167"/>
      <c r="BP114" s="167" t="s">
        <v>380</v>
      </c>
      <c r="BQ114" s="167">
        <v>5</v>
      </c>
      <c r="BR114" s="167"/>
      <c r="BS114" s="194" t="s">
        <v>381</v>
      </c>
      <c r="BT114" s="167">
        <v>5</v>
      </c>
      <c r="BU114" s="167"/>
      <c r="BV114" s="167" t="s">
        <v>396</v>
      </c>
      <c r="BW114" s="167">
        <v>5</v>
      </c>
      <c r="BX114" s="169"/>
    </row>
    <row r="115" spans="1:76" x14ac:dyDescent="0.25">
      <c r="A115" s="160">
        <v>113</v>
      </c>
      <c r="B115" s="161">
        <v>44173.322152777801</v>
      </c>
      <c r="C115" s="161">
        <v>44173.352962962999</v>
      </c>
      <c r="D115" s="162" t="s">
        <v>648</v>
      </c>
      <c r="E115" s="162" t="s">
        <v>649</v>
      </c>
      <c r="F115" s="162">
        <v>40</v>
      </c>
      <c r="G115" s="162"/>
      <c r="H115" s="162" t="s">
        <v>650</v>
      </c>
      <c r="I115" s="162"/>
      <c r="J115" s="162"/>
      <c r="K115" s="162" t="s">
        <v>457</v>
      </c>
      <c r="L115" s="162"/>
      <c r="M115" s="162"/>
      <c r="N115" s="163">
        <v>44173</v>
      </c>
      <c r="O115" s="162"/>
      <c r="P115" s="162"/>
      <c r="Q115" s="162" t="s">
        <v>437</v>
      </c>
      <c r="R115" s="162">
        <v>5</v>
      </c>
      <c r="S115" s="162"/>
      <c r="T115" s="162" t="s">
        <v>387</v>
      </c>
      <c r="U115" s="162">
        <v>5</v>
      </c>
      <c r="V115" s="162"/>
      <c r="W115" s="162" t="s">
        <v>334</v>
      </c>
      <c r="X115" s="162">
        <v>0</v>
      </c>
      <c r="Y115" s="162"/>
      <c r="Z115" s="162" t="s">
        <v>427</v>
      </c>
      <c r="AA115" s="162">
        <v>5</v>
      </c>
      <c r="AB115" s="162"/>
      <c r="AC115" s="162" t="s">
        <v>359</v>
      </c>
      <c r="AD115" s="162">
        <v>0</v>
      </c>
      <c r="AE115" s="162"/>
      <c r="AF115" s="162" t="s">
        <v>360</v>
      </c>
      <c r="AG115" s="162">
        <v>5</v>
      </c>
      <c r="AH115" s="162"/>
      <c r="AI115" s="162" t="s">
        <v>412</v>
      </c>
      <c r="AJ115" s="162">
        <v>0</v>
      </c>
      <c r="AK115" s="162"/>
      <c r="AL115" s="162" t="s">
        <v>339</v>
      </c>
      <c r="AM115" s="162">
        <v>0</v>
      </c>
      <c r="AN115" s="162"/>
      <c r="AO115" s="162" t="s">
        <v>428</v>
      </c>
      <c r="AP115" s="162">
        <v>0</v>
      </c>
      <c r="AQ115" s="162"/>
      <c r="AR115" s="162" t="s">
        <v>392</v>
      </c>
      <c r="AS115" s="162">
        <v>5</v>
      </c>
      <c r="AT115" s="162"/>
      <c r="AU115" s="162" t="s">
        <v>362</v>
      </c>
      <c r="AV115" s="162">
        <v>0</v>
      </c>
      <c r="AW115" s="162"/>
      <c r="AX115" s="162" t="s">
        <v>413</v>
      </c>
      <c r="AY115" s="162">
        <v>0</v>
      </c>
      <c r="AZ115" s="162"/>
      <c r="BA115" s="162" t="s">
        <v>393</v>
      </c>
      <c r="BB115" s="162">
        <v>5</v>
      </c>
      <c r="BC115" s="162"/>
      <c r="BD115" s="162" t="s">
        <v>378</v>
      </c>
      <c r="BE115" s="162">
        <v>0</v>
      </c>
      <c r="BF115" s="162"/>
      <c r="BG115" s="162" t="s">
        <v>420</v>
      </c>
      <c r="BH115" s="162">
        <v>0</v>
      </c>
      <c r="BI115" s="162"/>
      <c r="BJ115" s="162" t="s">
        <v>395</v>
      </c>
      <c r="BK115" s="162">
        <v>0</v>
      </c>
      <c r="BL115" s="162"/>
      <c r="BM115" s="162" t="s">
        <v>348</v>
      </c>
      <c r="BN115" s="162">
        <v>5</v>
      </c>
      <c r="BO115" s="162"/>
      <c r="BP115" s="162" t="s">
        <v>349</v>
      </c>
      <c r="BQ115" s="162">
        <v>0</v>
      </c>
      <c r="BR115" s="162"/>
      <c r="BS115" s="162" t="s">
        <v>350</v>
      </c>
      <c r="BT115" s="162">
        <v>0</v>
      </c>
      <c r="BU115" s="162"/>
      <c r="BV115" s="162" t="s">
        <v>396</v>
      </c>
      <c r="BW115" s="162">
        <v>5</v>
      </c>
      <c r="BX115" s="164"/>
    </row>
    <row r="116" spans="1:76" x14ac:dyDescent="0.25">
      <c r="A116" s="165">
        <v>114</v>
      </c>
      <c r="B116" s="166">
        <v>44173.334444444401</v>
      </c>
      <c r="C116" s="166">
        <v>44173.353148148097</v>
      </c>
      <c r="D116" s="167" t="s">
        <v>651</v>
      </c>
      <c r="E116" s="167" t="s">
        <v>652</v>
      </c>
      <c r="F116" s="167">
        <v>45</v>
      </c>
      <c r="G116" s="167"/>
      <c r="H116" s="167" t="s">
        <v>653</v>
      </c>
      <c r="I116" s="167"/>
      <c r="J116" s="167"/>
      <c r="K116" s="167" t="s">
        <v>283</v>
      </c>
      <c r="L116" s="167"/>
      <c r="M116" s="167"/>
      <c r="N116" s="168">
        <v>44173</v>
      </c>
      <c r="O116" s="167"/>
      <c r="P116" s="167"/>
      <c r="Q116" s="167" t="s">
        <v>332</v>
      </c>
      <c r="R116" s="167">
        <v>0</v>
      </c>
      <c r="S116" s="167"/>
      <c r="T116" s="167" t="s">
        <v>387</v>
      </c>
      <c r="U116" s="167">
        <v>5</v>
      </c>
      <c r="V116" s="167"/>
      <c r="W116" s="167" t="s">
        <v>411</v>
      </c>
      <c r="X116" s="167">
        <v>0</v>
      </c>
      <c r="Y116" s="167"/>
      <c r="Z116" s="167" t="s">
        <v>427</v>
      </c>
      <c r="AA116" s="167">
        <v>5</v>
      </c>
      <c r="AB116" s="167"/>
      <c r="AC116" s="167" t="s">
        <v>335</v>
      </c>
      <c r="AD116" s="167">
        <v>5</v>
      </c>
      <c r="AE116" s="167"/>
      <c r="AF116" s="167" t="s">
        <v>337</v>
      </c>
      <c r="AG116" s="167">
        <v>0</v>
      </c>
      <c r="AH116" s="167"/>
      <c r="AI116" s="167" t="s">
        <v>338</v>
      </c>
      <c r="AJ116" s="167">
        <v>5</v>
      </c>
      <c r="AK116" s="167"/>
      <c r="AL116" s="167" t="s">
        <v>390</v>
      </c>
      <c r="AM116" s="167">
        <v>0</v>
      </c>
      <c r="AN116" s="167"/>
      <c r="AO116" s="167" t="s">
        <v>418</v>
      </c>
      <c r="AP116" s="167">
        <v>0</v>
      </c>
      <c r="AQ116" s="167"/>
      <c r="AR116" s="167" t="s">
        <v>392</v>
      </c>
      <c r="AS116" s="167">
        <v>5</v>
      </c>
      <c r="AT116" s="167"/>
      <c r="AU116" s="167" t="s">
        <v>456</v>
      </c>
      <c r="AV116" s="167">
        <v>0</v>
      </c>
      <c r="AW116" s="167"/>
      <c r="AX116" s="167" t="s">
        <v>363</v>
      </c>
      <c r="AY116" s="167">
        <v>0</v>
      </c>
      <c r="AZ116" s="167"/>
      <c r="BA116" s="167" t="s">
        <v>377</v>
      </c>
      <c r="BB116" s="167">
        <v>0</v>
      </c>
      <c r="BC116" s="167"/>
      <c r="BD116" s="167" t="s">
        <v>404</v>
      </c>
      <c r="BE116" s="167">
        <v>5</v>
      </c>
      <c r="BF116" s="167"/>
      <c r="BG116" s="167" t="s">
        <v>335</v>
      </c>
      <c r="BH116" s="167">
        <v>5</v>
      </c>
      <c r="BI116" s="167"/>
      <c r="BJ116" s="167" t="s">
        <v>366</v>
      </c>
      <c r="BK116" s="167">
        <v>0</v>
      </c>
      <c r="BL116" s="167"/>
      <c r="BM116" s="167" t="s">
        <v>421</v>
      </c>
      <c r="BN116" s="167">
        <v>0</v>
      </c>
      <c r="BO116" s="167"/>
      <c r="BP116" s="167" t="s">
        <v>380</v>
      </c>
      <c r="BQ116" s="167">
        <v>5</v>
      </c>
      <c r="BR116" s="167"/>
      <c r="BS116" s="194" t="s">
        <v>369</v>
      </c>
      <c r="BT116" s="167">
        <v>0</v>
      </c>
      <c r="BU116" s="167"/>
      <c r="BV116" s="167" t="s">
        <v>396</v>
      </c>
      <c r="BW116" s="167">
        <v>5</v>
      </c>
      <c r="BX116" s="169"/>
    </row>
    <row r="117" spans="1:76" x14ac:dyDescent="0.25">
      <c r="A117" s="160">
        <v>115</v>
      </c>
      <c r="B117" s="161">
        <v>44173.334756944401</v>
      </c>
      <c r="C117" s="161">
        <v>44173.3536805556</v>
      </c>
      <c r="D117" s="162" t="s">
        <v>654</v>
      </c>
      <c r="E117" s="162" t="s">
        <v>655</v>
      </c>
      <c r="F117" s="162">
        <v>45</v>
      </c>
      <c r="G117" s="162"/>
      <c r="H117" s="162" t="s">
        <v>656</v>
      </c>
      <c r="I117" s="162"/>
      <c r="J117" s="162"/>
      <c r="K117" s="162" t="s">
        <v>230</v>
      </c>
      <c r="L117" s="162"/>
      <c r="M117" s="162"/>
      <c r="N117" s="163">
        <v>44173</v>
      </c>
      <c r="O117" s="162"/>
      <c r="P117" s="162"/>
      <c r="Q117" s="162" t="s">
        <v>386</v>
      </c>
      <c r="R117" s="162">
        <v>0</v>
      </c>
      <c r="S117" s="162"/>
      <c r="T117" s="162" t="s">
        <v>387</v>
      </c>
      <c r="U117" s="162">
        <v>5</v>
      </c>
      <c r="V117" s="162"/>
      <c r="W117" s="162" t="s">
        <v>411</v>
      </c>
      <c r="X117" s="162">
        <v>0</v>
      </c>
      <c r="Y117" s="162"/>
      <c r="Z117" s="162" t="s">
        <v>427</v>
      </c>
      <c r="AA117" s="162">
        <v>5</v>
      </c>
      <c r="AB117" s="162"/>
      <c r="AC117" s="162" t="s">
        <v>335</v>
      </c>
      <c r="AD117" s="162">
        <v>5</v>
      </c>
      <c r="AE117" s="162"/>
      <c r="AF117" s="162" t="s">
        <v>401</v>
      </c>
      <c r="AG117" s="162">
        <v>0</v>
      </c>
      <c r="AH117" s="162"/>
      <c r="AI117" s="162" t="s">
        <v>338</v>
      </c>
      <c r="AJ117" s="162">
        <v>5</v>
      </c>
      <c r="AK117" s="162"/>
      <c r="AL117" s="162" t="s">
        <v>339</v>
      </c>
      <c r="AM117" s="162">
        <v>0</v>
      </c>
      <c r="AN117" s="162"/>
      <c r="AO117" s="162" t="s">
        <v>442</v>
      </c>
      <c r="AP117" s="162">
        <v>0</v>
      </c>
      <c r="AQ117" s="162"/>
      <c r="AR117" s="162" t="s">
        <v>392</v>
      </c>
      <c r="AS117" s="162">
        <v>5</v>
      </c>
      <c r="AT117" s="162"/>
      <c r="AU117" s="162" t="s">
        <v>456</v>
      </c>
      <c r="AV117" s="162">
        <v>0</v>
      </c>
      <c r="AW117" s="162"/>
      <c r="AX117" s="162" t="s">
        <v>432</v>
      </c>
      <c r="AY117" s="162">
        <v>0</v>
      </c>
      <c r="AZ117" s="162"/>
      <c r="BA117" s="162" t="s">
        <v>393</v>
      </c>
      <c r="BB117" s="162">
        <v>5</v>
      </c>
      <c r="BC117" s="162"/>
      <c r="BD117" s="162" t="s">
        <v>404</v>
      </c>
      <c r="BE117" s="162">
        <v>5</v>
      </c>
      <c r="BF117" s="162"/>
      <c r="BG117" s="162" t="s">
        <v>335</v>
      </c>
      <c r="BH117" s="162">
        <v>5</v>
      </c>
      <c r="BI117" s="162"/>
      <c r="BJ117" s="162" t="s">
        <v>395</v>
      </c>
      <c r="BK117" s="162">
        <v>0</v>
      </c>
      <c r="BL117" s="162"/>
      <c r="BM117" s="162" t="s">
        <v>444</v>
      </c>
      <c r="BN117" s="162">
        <v>0</v>
      </c>
      <c r="BO117" s="162"/>
      <c r="BP117" s="162" t="s">
        <v>368</v>
      </c>
      <c r="BQ117" s="162">
        <v>0</v>
      </c>
      <c r="BR117" s="162"/>
      <c r="BS117" s="162" t="s">
        <v>422</v>
      </c>
      <c r="BT117" s="162">
        <v>0</v>
      </c>
      <c r="BU117" s="162"/>
      <c r="BV117" s="162" t="s">
        <v>396</v>
      </c>
      <c r="BW117" s="162">
        <v>5</v>
      </c>
      <c r="BX117" s="164"/>
    </row>
    <row r="118" spans="1:76" x14ac:dyDescent="0.25">
      <c r="A118" s="165">
        <v>116</v>
      </c>
      <c r="B118" s="166">
        <v>44173.3151967593</v>
      </c>
      <c r="C118" s="166">
        <v>44173.354282407403</v>
      </c>
      <c r="D118" s="167" t="s">
        <v>276</v>
      </c>
      <c r="E118" s="167" t="s">
        <v>277</v>
      </c>
      <c r="F118" s="167">
        <v>75</v>
      </c>
      <c r="G118" s="167"/>
      <c r="H118" s="167" t="s">
        <v>657</v>
      </c>
      <c r="I118" s="167"/>
      <c r="J118" s="167"/>
      <c r="K118" s="167" t="s">
        <v>246</v>
      </c>
      <c r="L118" s="167"/>
      <c r="M118" s="167"/>
      <c r="N118" s="168">
        <v>44173</v>
      </c>
      <c r="O118" s="167"/>
      <c r="P118" s="167"/>
      <c r="Q118" s="167" t="s">
        <v>437</v>
      </c>
      <c r="R118" s="167">
        <v>5</v>
      </c>
      <c r="S118" s="167"/>
      <c r="T118" s="167" t="s">
        <v>387</v>
      </c>
      <c r="U118" s="167">
        <v>5</v>
      </c>
      <c r="V118" s="167"/>
      <c r="W118" s="167" t="s">
        <v>334</v>
      </c>
      <c r="X118" s="167">
        <v>0</v>
      </c>
      <c r="Y118" s="167"/>
      <c r="Z118" s="167" t="s">
        <v>427</v>
      </c>
      <c r="AA118" s="167">
        <v>5</v>
      </c>
      <c r="AB118" s="167"/>
      <c r="AC118" s="167" t="s">
        <v>335</v>
      </c>
      <c r="AD118" s="167">
        <v>5</v>
      </c>
      <c r="AE118" s="167"/>
      <c r="AF118" s="167" t="s">
        <v>375</v>
      </c>
      <c r="AG118" s="167">
        <v>0</v>
      </c>
      <c r="AH118" s="167"/>
      <c r="AI118" s="167" t="s">
        <v>338</v>
      </c>
      <c r="AJ118" s="167">
        <v>5</v>
      </c>
      <c r="AK118" s="167"/>
      <c r="AL118" s="167" t="s">
        <v>361</v>
      </c>
      <c r="AM118" s="167">
        <v>5</v>
      </c>
      <c r="AN118" s="167"/>
      <c r="AO118" s="167" t="s">
        <v>418</v>
      </c>
      <c r="AP118" s="167">
        <v>0</v>
      </c>
      <c r="AQ118" s="167"/>
      <c r="AR118" s="167" t="s">
        <v>392</v>
      </c>
      <c r="AS118" s="167">
        <v>5</v>
      </c>
      <c r="AT118" s="167"/>
      <c r="AU118" s="167" t="s">
        <v>456</v>
      </c>
      <c r="AV118" s="167">
        <v>0</v>
      </c>
      <c r="AW118" s="167"/>
      <c r="AX118" s="167" t="s">
        <v>343</v>
      </c>
      <c r="AY118" s="167">
        <v>5</v>
      </c>
      <c r="AZ118" s="167"/>
      <c r="BA118" s="167" t="s">
        <v>393</v>
      </c>
      <c r="BB118" s="167">
        <v>5</v>
      </c>
      <c r="BC118" s="167"/>
      <c r="BD118" s="167" t="s">
        <v>404</v>
      </c>
      <c r="BE118" s="167">
        <v>5</v>
      </c>
      <c r="BF118" s="167"/>
      <c r="BG118" s="167" t="s">
        <v>335</v>
      </c>
      <c r="BH118" s="167">
        <v>5</v>
      </c>
      <c r="BI118" s="167"/>
      <c r="BJ118" s="167" t="s">
        <v>379</v>
      </c>
      <c r="BK118" s="167">
        <v>5</v>
      </c>
      <c r="BL118" s="167"/>
      <c r="BM118" s="167" t="s">
        <v>348</v>
      </c>
      <c r="BN118" s="167">
        <v>5</v>
      </c>
      <c r="BO118" s="167"/>
      <c r="BP118" s="167" t="s">
        <v>380</v>
      </c>
      <c r="BQ118" s="167">
        <v>5</v>
      </c>
      <c r="BR118" s="167"/>
      <c r="BS118" s="194" t="s">
        <v>369</v>
      </c>
      <c r="BT118" s="167">
        <v>0</v>
      </c>
      <c r="BU118" s="167"/>
      <c r="BV118" s="167" t="s">
        <v>396</v>
      </c>
      <c r="BW118" s="167">
        <v>5</v>
      </c>
      <c r="BX118" s="169"/>
    </row>
    <row r="119" spans="1:76" x14ac:dyDescent="0.25">
      <c r="A119" s="160">
        <v>117</v>
      </c>
      <c r="B119" s="161">
        <v>44173.331446759301</v>
      </c>
      <c r="C119" s="161">
        <v>44173.354375000003</v>
      </c>
      <c r="D119" s="162" t="s">
        <v>658</v>
      </c>
      <c r="E119" s="162" t="s">
        <v>659</v>
      </c>
      <c r="F119" s="162">
        <v>55</v>
      </c>
      <c r="G119" s="162"/>
      <c r="H119" s="162" t="s">
        <v>660</v>
      </c>
      <c r="I119" s="162"/>
      <c r="J119" s="162"/>
      <c r="K119" s="162" t="s">
        <v>143</v>
      </c>
      <c r="L119" s="162"/>
      <c r="M119" s="162"/>
      <c r="N119" s="163">
        <v>44173</v>
      </c>
      <c r="O119" s="162"/>
      <c r="P119" s="162"/>
      <c r="Q119" s="162" t="s">
        <v>437</v>
      </c>
      <c r="R119" s="162">
        <v>5</v>
      </c>
      <c r="S119" s="162"/>
      <c r="T119" s="162" t="s">
        <v>387</v>
      </c>
      <c r="U119" s="162">
        <v>5</v>
      </c>
      <c r="V119" s="162"/>
      <c r="W119" s="162" t="s">
        <v>334</v>
      </c>
      <c r="X119" s="162">
        <v>0</v>
      </c>
      <c r="Y119" s="162"/>
      <c r="Z119" s="162" t="s">
        <v>400</v>
      </c>
      <c r="AA119" s="162">
        <v>0</v>
      </c>
      <c r="AB119" s="162"/>
      <c r="AC119" s="162" t="s">
        <v>336</v>
      </c>
      <c r="AD119" s="162">
        <v>0</v>
      </c>
      <c r="AE119" s="162"/>
      <c r="AF119" s="162" t="s">
        <v>360</v>
      </c>
      <c r="AG119" s="162">
        <v>5</v>
      </c>
      <c r="AH119" s="162"/>
      <c r="AI119" s="162" t="s">
        <v>338</v>
      </c>
      <c r="AJ119" s="162">
        <v>5</v>
      </c>
      <c r="AK119" s="162"/>
      <c r="AL119" s="162" t="s">
        <v>390</v>
      </c>
      <c r="AM119" s="162">
        <v>0</v>
      </c>
      <c r="AN119" s="162"/>
      <c r="AO119" s="162" t="s">
        <v>391</v>
      </c>
      <c r="AP119" s="162">
        <v>5</v>
      </c>
      <c r="AQ119" s="162"/>
      <c r="AR119" s="162" t="s">
        <v>392</v>
      </c>
      <c r="AS119" s="162">
        <v>5</v>
      </c>
      <c r="AT119" s="162"/>
      <c r="AU119" s="162" t="s">
        <v>362</v>
      </c>
      <c r="AV119" s="162">
        <v>0</v>
      </c>
      <c r="AW119" s="162"/>
      <c r="AX119" s="162" t="s">
        <v>432</v>
      </c>
      <c r="AY119" s="162">
        <v>0</v>
      </c>
      <c r="AZ119" s="162"/>
      <c r="BA119" s="162" t="s">
        <v>393</v>
      </c>
      <c r="BB119" s="162">
        <v>5</v>
      </c>
      <c r="BC119" s="162"/>
      <c r="BD119" s="162" t="s">
        <v>378</v>
      </c>
      <c r="BE119" s="162">
        <v>0</v>
      </c>
      <c r="BF119" s="162"/>
      <c r="BG119" s="162" t="s">
        <v>335</v>
      </c>
      <c r="BH119" s="162">
        <v>5</v>
      </c>
      <c r="BI119" s="162"/>
      <c r="BJ119" s="162" t="s">
        <v>379</v>
      </c>
      <c r="BK119" s="162">
        <v>5</v>
      </c>
      <c r="BL119" s="162"/>
      <c r="BM119" s="162" t="s">
        <v>524</v>
      </c>
      <c r="BN119" s="162">
        <v>0</v>
      </c>
      <c r="BO119" s="162"/>
      <c r="BP119" s="162" t="s">
        <v>380</v>
      </c>
      <c r="BQ119" s="162">
        <v>5</v>
      </c>
      <c r="BR119" s="162"/>
      <c r="BS119" s="195" t="s">
        <v>406</v>
      </c>
      <c r="BT119" s="162">
        <v>0</v>
      </c>
      <c r="BU119" s="162"/>
      <c r="BV119" s="162" t="s">
        <v>396</v>
      </c>
      <c r="BW119" s="162">
        <v>5</v>
      </c>
      <c r="BX119" s="164"/>
    </row>
    <row r="120" spans="1:76" x14ac:dyDescent="0.25">
      <c r="A120" s="165">
        <v>118</v>
      </c>
      <c r="B120" s="166">
        <v>44173.313692129603</v>
      </c>
      <c r="C120" s="166">
        <v>44173.354918981502</v>
      </c>
      <c r="D120" s="167" t="s">
        <v>661</v>
      </c>
      <c r="E120" s="167" t="s">
        <v>662</v>
      </c>
      <c r="F120" s="167">
        <v>45</v>
      </c>
      <c r="G120" s="167"/>
      <c r="H120" s="167" t="s">
        <v>663</v>
      </c>
      <c r="I120" s="167"/>
      <c r="J120" s="167"/>
      <c r="K120" s="167" t="s">
        <v>239</v>
      </c>
      <c r="L120" s="167"/>
      <c r="M120" s="167"/>
      <c r="N120" s="168">
        <v>44173</v>
      </c>
      <c r="O120" s="167"/>
      <c r="P120" s="167"/>
      <c r="Q120" s="167" t="s">
        <v>386</v>
      </c>
      <c r="R120" s="167">
        <v>0</v>
      </c>
      <c r="S120" s="167"/>
      <c r="T120" s="167" t="s">
        <v>387</v>
      </c>
      <c r="U120" s="167">
        <v>5</v>
      </c>
      <c r="V120" s="167"/>
      <c r="W120" s="167" t="s">
        <v>334</v>
      </c>
      <c r="X120" s="167">
        <v>0</v>
      </c>
      <c r="Y120" s="167"/>
      <c r="Z120" s="167" t="s">
        <v>358</v>
      </c>
      <c r="AA120" s="167">
        <v>0</v>
      </c>
      <c r="AB120" s="167"/>
      <c r="AC120" s="167" t="s">
        <v>400</v>
      </c>
      <c r="AD120" s="167">
        <v>0</v>
      </c>
      <c r="AE120" s="167"/>
      <c r="AF120" s="167" t="s">
        <v>401</v>
      </c>
      <c r="AG120" s="167">
        <v>0</v>
      </c>
      <c r="AH120" s="167"/>
      <c r="AI120" s="167" t="s">
        <v>338</v>
      </c>
      <c r="AJ120" s="167">
        <v>5</v>
      </c>
      <c r="AK120" s="167"/>
      <c r="AL120" s="167" t="s">
        <v>390</v>
      </c>
      <c r="AM120" s="167">
        <v>0</v>
      </c>
      <c r="AN120" s="167"/>
      <c r="AO120" s="167" t="s">
        <v>391</v>
      </c>
      <c r="AP120" s="167">
        <v>5</v>
      </c>
      <c r="AQ120" s="167"/>
      <c r="AR120" s="167" t="s">
        <v>392</v>
      </c>
      <c r="AS120" s="167">
        <v>5</v>
      </c>
      <c r="AT120" s="167"/>
      <c r="AU120" s="167" t="s">
        <v>456</v>
      </c>
      <c r="AV120" s="167">
        <v>0</v>
      </c>
      <c r="AW120" s="167"/>
      <c r="AX120" s="167" t="s">
        <v>413</v>
      </c>
      <c r="AY120" s="167">
        <v>0</v>
      </c>
      <c r="AZ120" s="167"/>
      <c r="BA120" s="167" t="s">
        <v>364</v>
      </c>
      <c r="BB120" s="167">
        <v>0</v>
      </c>
      <c r="BC120" s="167"/>
      <c r="BD120" s="167" t="s">
        <v>404</v>
      </c>
      <c r="BE120" s="167">
        <v>5</v>
      </c>
      <c r="BF120" s="167"/>
      <c r="BG120" s="167" t="s">
        <v>335</v>
      </c>
      <c r="BH120" s="167">
        <v>5</v>
      </c>
      <c r="BI120" s="167"/>
      <c r="BJ120" s="167" t="s">
        <v>379</v>
      </c>
      <c r="BK120" s="167">
        <v>5</v>
      </c>
      <c r="BL120" s="167"/>
      <c r="BM120" s="167" t="s">
        <v>421</v>
      </c>
      <c r="BN120" s="167">
        <v>0</v>
      </c>
      <c r="BO120" s="167"/>
      <c r="BP120" s="167" t="s">
        <v>380</v>
      </c>
      <c r="BQ120" s="167">
        <v>5</v>
      </c>
      <c r="BR120" s="167"/>
      <c r="BS120" s="167" t="s">
        <v>350</v>
      </c>
      <c r="BT120" s="167">
        <v>0</v>
      </c>
      <c r="BU120" s="167"/>
      <c r="BV120" s="167" t="s">
        <v>396</v>
      </c>
      <c r="BW120" s="167">
        <v>5</v>
      </c>
      <c r="BX120" s="169"/>
    </row>
    <row r="121" spans="1:76" x14ac:dyDescent="0.25">
      <c r="A121" s="160">
        <v>119</v>
      </c>
      <c r="B121" s="161">
        <v>44173.313125000001</v>
      </c>
      <c r="C121" s="161">
        <v>44173.354930555601</v>
      </c>
      <c r="D121" s="162" t="s">
        <v>664</v>
      </c>
      <c r="E121" s="162" t="s">
        <v>665</v>
      </c>
      <c r="F121" s="162">
        <v>40</v>
      </c>
      <c r="G121" s="162"/>
      <c r="H121" s="162" t="s">
        <v>666</v>
      </c>
      <c r="I121" s="162"/>
      <c r="J121" s="162"/>
      <c r="K121" s="162" t="s">
        <v>230</v>
      </c>
      <c r="L121" s="162"/>
      <c r="M121" s="162"/>
      <c r="N121" s="163">
        <v>44173</v>
      </c>
      <c r="O121" s="162"/>
      <c r="P121" s="162"/>
      <c r="Q121" s="162"/>
      <c r="R121" s="162">
        <v>0</v>
      </c>
      <c r="S121" s="162"/>
      <c r="T121" s="162" t="s">
        <v>387</v>
      </c>
      <c r="U121" s="162">
        <v>5</v>
      </c>
      <c r="V121" s="162"/>
      <c r="W121" s="162" t="s">
        <v>334</v>
      </c>
      <c r="X121" s="162">
        <v>0</v>
      </c>
      <c r="Y121" s="162"/>
      <c r="Z121" s="162" t="s">
        <v>358</v>
      </c>
      <c r="AA121" s="162">
        <v>0</v>
      </c>
      <c r="AB121" s="162"/>
      <c r="AC121" s="162" t="s">
        <v>400</v>
      </c>
      <c r="AD121" s="162">
        <v>0</v>
      </c>
      <c r="AE121" s="162"/>
      <c r="AF121" s="162" t="s">
        <v>401</v>
      </c>
      <c r="AG121" s="162">
        <v>0</v>
      </c>
      <c r="AH121" s="162"/>
      <c r="AI121" s="162" t="s">
        <v>338</v>
      </c>
      <c r="AJ121" s="162">
        <v>5</v>
      </c>
      <c r="AK121" s="162"/>
      <c r="AL121" s="162" t="s">
        <v>390</v>
      </c>
      <c r="AM121" s="162">
        <v>0</v>
      </c>
      <c r="AN121" s="162"/>
      <c r="AO121" s="162" t="s">
        <v>391</v>
      </c>
      <c r="AP121" s="162">
        <v>5</v>
      </c>
      <c r="AQ121" s="162"/>
      <c r="AR121" s="162" t="s">
        <v>392</v>
      </c>
      <c r="AS121" s="162">
        <v>5</v>
      </c>
      <c r="AT121" s="162"/>
      <c r="AU121" s="162" t="s">
        <v>456</v>
      </c>
      <c r="AV121" s="162">
        <v>0</v>
      </c>
      <c r="AW121" s="162"/>
      <c r="AX121" s="162" t="s">
        <v>413</v>
      </c>
      <c r="AY121" s="162">
        <v>0</v>
      </c>
      <c r="AZ121" s="162"/>
      <c r="BA121" s="162" t="s">
        <v>364</v>
      </c>
      <c r="BB121" s="162">
        <v>0</v>
      </c>
      <c r="BC121" s="162"/>
      <c r="BD121" s="162" t="s">
        <v>404</v>
      </c>
      <c r="BE121" s="162">
        <v>5</v>
      </c>
      <c r="BF121" s="162"/>
      <c r="BG121" s="162" t="s">
        <v>335</v>
      </c>
      <c r="BH121" s="162">
        <v>5</v>
      </c>
      <c r="BI121" s="162"/>
      <c r="BJ121" s="162" t="s">
        <v>379</v>
      </c>
      <c r="BK121" s="162">
        <v>5</v>
      </c>
      <c r="BL121" s="162"/>
      <c r="BM121" s="162" t="s">
        <v>421</v>
      </c>
      <c r="BN121" s="162">
        <v>0</v>
      </c>
      <c r="BO121" s="162"/>
      <c r="BP121" s="162" t="s">
        <v>380</v>
      </c>
      <c r="BQ121" s="162">
        <v>5</v>
      </c>
      <c r="BR121" s="162"/>
      <c r="BS121" s="162" t="s">
        <v>350</v>
      </c>
      <c r="BT121" s="162">
        <v>0</v>
      </c>
      <c r="BU121" s="162"/>
      <c r="BV121" s="162" t="s">
        <v>382</v>
      </c>
      <c r="BW121" s="162">
        <v>0</v>
      </c>
      <c r="BX121" s="164"/>
    </row>
    <row r="122" spans="1:76" x14ac:dyDescent="0.25">
      <c r="A122" s="165">
        <v>120</v>
      </c>
      <c r="B122" s="166">
        <v>44173.314456018503</v>
      </c>
      <c r="C122" s="166">
        <v>44173.355092592603</v>
      </c>
      <c r="D122" s="167" t="s">
        <v>667</v>
      </c>
      <c r="E122" s="167" t="s">
        <v>668</v>
      </c>
      <c r="F122" s="167">
        <v>50</v>
      </c>
      <c r="G122" s="167"/>
      <c r="H122" s="167" t="s">
        <v>669</v>
      </c>
      <c r="I122" s="167"/>
      <c r="J122" s="167"/>
      <c r="K122" s="167" t="s">
        <v>457</v>
      </c>
      <c r="L122" s="167"/>
      <c r="M122" s="167"/>
      <c r="N122" s="168">
        <v>44173</v>
      </c>
      <c r="O122" s="167"/>
      <c r="P122" s="167"/>
      <c r="Q122" s="167" t="s">
        <v>437</v>
      </c>
      <c r="R122" s="167">
        <v>5</v>
      </c>
      <c r="S122" s="167"/>
      <c r="T122" s="167" t="s">
        <v>333</v>
      </c>
      <c r="U122" s="167">
        <v>0</v>
      </c>
      <c r="V122" s="167"/>
      <c r="W122" s="167" t="s">
        <v>411</v>
      </c>
      <c r="X122" s="167">
        <v>0</v>
      </c>
      <c r="Y122" s="167"/>
      <c r="Z122" s="167" t="s">
        <v>427</v>
      </c>
      <c r="AA122" s="167">
        <v>5</v>
      </c>
      <c r="AB122" s="167"/>
      <c r="AC122" s="167" t="s">
        <v>335</v>
      </c>
      <c r="AD122" s="167">
        <v>5</v>
      </c>
      <c r="AE122" s="167"/>
      <c r="AF122" s="167" t="s">
        <v>401</v>
      </c>
      <c r="AG122" s="167">
        <v>0</v>
      </c>
      <c r="AH122" s="167"/>
      <c r="AI122" s="167" t="s">
        <v>389</v>
      </c>
      <c r="AJ122" s="167">
        <v>0</v>
      </c>
      <c r="AK122" s="167"/>
      <c r="AL122" s="167" t="s">
        <v>339</v>
      </c>
      <c r="AM122" s="167">
        <v>0</v>
      </c>
      <c r="AN122" s="167"/>
      <c r="AO122" s="167" t="s">
        <v>340</v>
      </c>
      <c r="AP122" s="167">
        <v>0</v>
      </c>
      <c r="AQ122" s="167"/>
      <c r="AR122" s="167" t="s">
        <v>392</v>
      </c>
      <c r="AS122" s="167">
        <v>5</v>
      </c>
      <c r="AT122" s="167"/>
      <c r="AU122" s="167" t="s">
        <v>456</v>
      </c>
      <c r="AV122" s="167">
        <v>0</v>
      </c>
      <c r="AW122" s="167"/>
      <c r="AX122" s="167" t="s">
        <v>343</v>
      </c>
      <c r="AY122" s="167">
        <v>5</v>
      </c>
      <c r="AZ122" s="167"/>
      <c r="BA122" s="167" t="s">
        <v>377</v>
      </c>
      <c r="BB122" s="167">
        <v>0</v>
      </c>
      <c r="BC122" s="167"/>
      <c r="BD122" s="167" t="s">
        <v>378</v>
      </c>
      <c r="BE122" s="167">
        <v>0</v>
      </c>
      <c r="BF122" s="167"/>
      <c r="BG122" s="167" t="s">
        <v>335</v>
      </c>
      <c r="BH122" s="167">
        <v>5</v>
      </c>
      <c r="BI122" s="167"/>
      <c r="BJ122" s="167" t="s">
        <v>379</v>
      </c>
      <c r="BK122" s="167">
        <v>5</v>
      </c>
      <c r="BL122" s="167"/>
      <c r="BM122" s="167" t="s">
        <v>421</v>
      </c>
      <c r="BN122" s="167">
        <v>0</v>
      </c>
      <c r="BO122" s="167"/>
      <c r="BP122" s="167" t="s">
        <v>380</v>
      </c>
      <c r="BQ122" s="167">
        <v>5</v>
      </c>
      <c r="BR122" s="167"/>
      <c r="BS122" s="194" t="s">
        <v>381</v>
      </c>
      <c r="BT122" s="167">
        <v>5</v>
      </c>
      <c r="BU122" s="167"/>
      <c r="BV122" s="167" t="s">
        <v>396</v>
      </c>
      <c r="BW122" s="167">
        <v>5</v>
      </c>
      <c r="BX122" s="169"/>
    </row>
    <row r="123" spans="1:76" x14ac:dyDescent="0.25">
      <c r="A123" s="160">
        <v>121</v>
      </c>
      <c r="B123" s="161">
        <v>44173.313819444404</v>
      </c>
      <c r="C123" s="161">
        <v>44173.355706018498</v>
      </c>
      <c r="D123" s="162" t="s">
        <v>670</v>
      </c>
      <c r="E123" s="162" t="s">
        <v>671</v>
      </c>
      <c r="F123" s="162">
        <v>75</v>
      </c>
      <c r="G123" s="162"/>
      <c r="H123" s="162" t="s">
        <v>672</v>
      </c>
      <c r="I123" s="162"/>
      <c r="J123" s="162"/>
      <c r="K123" s="162" t="s">
        <v>230</v>
      </c>
      <c r="L123" s="162"/>
      <c r="M123" s="162"/>
      <c r="N123" s="163">
        <v>44173</v>
      </c>
      <c r="O123" s="162"/>
      <c r="P123" s="162"/>
      <c r="Q123" s="162" t="s">
        <v>437</v>
      </c>
      <c r="R123" s="162">
        <v>5</v>
      </c>
      <c r="S123" s="162"/>
      <c r="T123" s="162" t="s">
        <v>387</v>
      </c>
      <c r="U123" s="162">
        <v>5</v>
      </c>
      <c r="V123" s="162"/>
      <c r="W123" s="162" t="s">
        <v>388</v>
      </c>
      <c r="X123" s="162">
        <v>5</v>
      </c>
      <c r="Y123" s="162"/>
      <c r="Z123" s="162" t="s">
        <v>427</v>
      </c>
      <c r="AA123" s="162">
        <v>5</v>
      </c>
      <c r="AB123" s="162"/>
      <c r="AC123" s="162" t="s">
        <v>335</v>
      </c>
      <c r="AD123" s="162">
        <v>5</v>
      </c>
      <c r="AE123" s="162"/>
      <c r="AF123" s="162" t="s">
        <v>401</v>
      </c>
      <c r="AG123" s="162">
        <v>0</v>
      </c>
      <c r="AH123" s="162"/>
      <c r="AI123" s="162" t="s">
        <v>338</v>
      </c>
      <c r="AJ123" s="162">
        <v>5</v>
      </c>
      <c r="AK123" s="162"/>
      <c r="AL123" s="162" t="s">
        <v>390</v>
      </c>
      <c r="AM123" s="162">
        <v>0</v>
      </c>
      <c r="AN123" s="162"/>
      <c r="AO123" s="162" t="s">
        <v>340</v>
      </c>
      <c r="AP123" s="162">
        <v>0</v>
      </c>
      <c r="AQ123" s="162"/>
      <c r="AR123" s="162" t="s">
        <v>392</v>
      </c>
      <c r="AS123" s="162">
        <v>5</v>
      </c>
      <c r="AT123" s="162"/>
      <c r="AU123" s="162" t="s">
        <v>342</v>
      </c>
      <c r="AV123" s="162">
        <v>5</v>
      </c>
      <c r="AW123" s="162"/>
      <c r="AX123" s="162" t="s">
        <v>343</v>
      </c>
      <c r="AY123" s="162">
        <v>5</v>
      </c>
      <c r="AZ123" s="162"/>
      <c r="BA123" s="162" t="s">
        <v>393</v>
      </c>
      <c r="BB123" s="162">
        <v>5</v>
      </c>
      <c r="BC123" s="162"/>
      <c r="BD123" s="162" t="s">
        <v>378</v>
      </c>
      <c r="BE123" s="162">
        <v>0</v>
      </c>
      <c r="BF123" s="162"/>
      <c r="BG123" s="162" t="s">
        <v>420</v>
      </c>
      <c r="BH123" s="162">
        <v>0</v>
      </c>
      <c r="BI123" s="162"/>
      <c r="BJ123" s="162" t="s">
        <v>379</v>
      </c>
      <c r="BK123" s="162">
        <v>5</v>
      </c>
      <c r="BL123" s="162"/>
      <c r="BM123" s="162" t="s">
        <v>348</v>
      </c>
      <c r="BN123" s="162">
        <v>5</v>
      </c>
      <c r="BO123" s="162"/>
      <c r="BP123" s="162" t="s">
        <v>380</v>
      </c>
      <c r="BQ123" s="162">
        <v>5</v>
      </c>
      <c r="BR123" s="162"/>
      <c r="BS123" s="195" t="s">
        <v>381</v>
      </c>
      <c r="BT123" s="162">
        <v>5</v>
      </c>
      <c r="BU123" s="162"/>
      <c r="BV123" s="162" t="s">
        <v>396</v>
      </c>
      <c r="BW123" s="162">
        <v>5</v>
      </c>
      <c r="BX123" s="164"/>
    </row>
    <row r="124" spans="1:76" x14ac:dyDescent="0.25">
      <c r="A124" s="165">
        <v>122</v>
      </c>
      <c r="B124" s="166">
        <v>44173.323344907403</v>
      </c>
      <c r="C124" s="166">
        <v>44173.356018518498</v>
      </c>
      <c r="D124" s="167" t="s">
        <v>673</v>
      </c>
      <c r="E124" s="167" t="s">
        <v>674</v>
      </c>
      <c r="F124" s="167">
        <v>75</v>
      </c>
      <c r="G124" s="167"/>
      <c r="H124" s="167" t="s">
        <v>675</v>
      </c>
      <c r="I124" s="167"/>
      <c r="J124" s="167"/>
      <c r="K124" s="167" t="s">
        <v>246</v>
      </c>
      <c r="L124" s="167"/>
      <c r="M124" s="167"/>
      <c r="N124" s="168">
        <v>44173</v>
      </c>
      <c r="O124" s="167"/>
      <c r="P124" s="167"/>
      <c r="Q124" s="167" t="s">
        <v>386</v>
      </c>
      <c r="R124" s="167">
        <v>0</v>
      </c>
      <c r="S124" s="167"/>
      <c r="T124" s="167" t="s">
        <v>387</v>
      </c>
      <c r="U124" s="167">
        <v>5</v>
      </c>
      <c r="V124" s="167"/>
      <c r="W124" s="167" t="s">
        <v>388</v>
      </c>
      <c r="X124" s="167">
        <v>5</v>
      </c>
      <c r="Y124" s="167"/>
      <c r="Z124" s="167" t="s">
        <v>427</v>
      </c>
      <c r="AA124" s="167">
        <v>5</v>
      </c>
      <c r="AB124" s="167"/>
      <c r="AC124" s="167" t="s">
        <v>400</v>
      </c>
      <c r="AD124" s="167">
        <v>0</v>
      </c>
      <c r="AE124" s="167"/>
      <c r="AF124" s="167" t="s">
        <v>401</v>
      </c>
      <c r="AG124" s="167">
        <v>0</v>
      </c>
      <c r="AH124" s="167"/>
      <c r="AI124" s="167" t="s">
        <v>338</v>
      </c>
      <c r="AJ124" s="167">
        <v>5</v>
      </c>
      <c r="AK124" s="167"/>
      <c r="AL124" s="167" t="s">
        <v>390</v>
      </c>
      <c r="AM124" s="167">
        <v>0</v>
      </c>
      <c r="AN124" s="167"/>
      <c r="AO124" s="167" t="s">
        <v>391</v>
      </c>
      <c r="AP124" s="167">
        <v>5</v>
      </c>
      <c r="AQ124" s="167"/>
      <c r="AR124" s="167" t="s">
        <v>392</v>
      </c>
      <c r="AS124" s="167">
        <v>5</v>
      </c>
      <c r="AT124" s="167"/>
      <c r="AU124" s="167" t="s">
        <v>342</v>
      </c>
      <c r="AV124" s="167">
        <v>5</v>
      </c>
      <c r="AW124" s="167"/>
      <c r="AX124" s="167" t="s">
        <v>343</v>
      </c>
      <c r="AY124" s="167">
        <v>5</v>
      </c>
      <c r="AZ124" s="167"/>
      <c r="BA124" s="167" t="s">
        <v>393</v>
      </c>
      <c r="BB124" s="167">
        <v>5</v>
      </c>
      <c r="BC124" s="167"/>
      <c r="BD124" s="167" t="s">
        <v>345</v>
      </c>
      <c r="BE124" s="167">
        <v>0</v>
      </c>
      <c r="BF124" s="167"/>
      <c r="BG124" s="167" t="s">
        <v>335</v>
      </c>
      <c r="BH124" s="167">
        <v>5</v>
      </c>
      <c r="BI124" s="167"/>
      <c r="BJ124" s="167" t="s">
        <v>379</v>
      </c>
      <c r="BK124" s="167">
        <v>5</v>
      </c>
      <c r="BL124" s="167"/>
      <c r="BM124" s="167" t="s">
        <v>348</v>
      </c>
      <c r="BN124" s="167">
        <v>5</v>
      </c>
      <c r="BO124" s="167"/>
      <c r="BP124" s="167" t="s">
        <v>380</v>
      </c>
      <c r="BQ124" s="167">
        <v>5</v>
      </c>
      <c r="BR124" s="167"/>
      <c r="BS124" s="194" t="s">
        <v>381</v>
      </c>
      <c r="BT124" s="167">
        <v>5</v>
      </c>
      <c r="BU124" s="167"/>
      <c r="BV124" s="167" t="s">
        <v>396</v>
      </c>
      <c r="BW124" s="167">
        <v>5</v>
      </c>
      <c r="BX124" s="169"/>
    </row>
    <row r="125" spans="1:76" x14ac:dyDescent="0.25">
      <c r="A125" s="160">
        <v>123</v>
      </c>
      <c r="B125" s="161">
        <v>44173.318113425899</v>
      </c>
      <c r="C125" s="161">
        <v>44173.356076388904</v>
      </c>
      <c r="D125" s="162" t="s">
        <v>231</v>
      </c>
      <c r="E125" s="162" t="s">
        <v>232</v>
      </c>
      <c r="F125" s="162">
        <v>90</v>
      </c>
      <c r="G125" s="162"/>
      <c r="H125" s="162" t="s">
        <v>233</v>
      </c>
      <c r="I125" s="162"/>
      <c r="J125" s="162"/>
      <c r="K125" s="162" t="s">
        <v>230</v>
      </c>
      <c r="L125" s="162"/>
      <c r="M125" s="162"/>
      <c r="N125" s="163">
        <v>44173</v>
      </c>
      <c r="O125" s="162"/>
      <c r="P125" s="162"/>
      <c r="Q125" s="162" t="s">
        <v>437</v>
      </c>
      <c r="R125" s="162">
        <v>5</v>
      </c>
      <c r="S125" s="162"/>
      <c r="T125" s="162" t="s">
        <v>387</v>
      </c>
      <c r="U125" s="162">
        <v>5</v>
      </c>
      <c r="V125" s="162"/>
      <c r="W125" s="162" t="s">
        <v>334</v>
      </c>
      <c r="X125" s="162">
        <v>0</v>
      </c>
      <c r="Y125" s="162"/>
      <c r="Z125" s="162" t="s">
        <v>427</v>
      </c>
      <c r="AA125" s="162">
        <v>5</v>
      </c>
      <c r="AB125" s="162"/>
      <c r="AC125" s="162" t="s">
        <v>335</v>
      </c>
      <c r="AD125" s="162">
        <v>5</v>
      </c>
      <c r="AE125" s="162"/>
      <c r="AF125" s="162" t="s">
        <v>360</v>
      </c>
      <c r="AG125" s="162">
        <v>5</v>
      </c>
      <c r="AH125" s="162"/>
      <c r="AI125" s="162" t="s">
        <v>389</v>
      </c>
      <c r="AJ125" s="162">
        <v>0</v>
      </c>
      <c r="AK125" s="162"/>
      <c r="AL125" s="162" t="s">
        <v>361</v>
      </c>
      <c r="AM125" s="162">
        <v>5</v>
      </c>
      <c r="AN125" s="162"/>
      <c r="AO125" s="162" t="s">
        <v>391</v>
      </c>
      <c r="AP125" s="162">
        <v>5</v>
      </c>
      <c r="AQ125" s="162"/>
      <c r="AR125" s="162" t="s">
        <v>392</v>
      </c>
      <c r="AS125" s="162">
        <v>5</v>
      </c>
      <c r="AT125" s="162"/>
      <c r="AU125" s="162" t="s">
        <v>342</v>
      </c>
      <c r="AV125" s="162">
        <v>5</v>
      </c>
      <c r="AW125" s="162"/>
      <c r="AX125" s="162" t="s">
        <v>343</v>
      </c>
      <c r="AY125" s="162">
        <v>5</v>
      </c>
      <c r="AZ125" s="162"/>
      <c r="BA125" s="162" t="s">
        <v>393</v>
      </c>
      <c r="BB125" s="162">
        <v>5</v>
      </c>
      <c r="BC125" s="162"/>
      <c r="BD125" s="162" t="s">
        <v>404</v>
      </c>
      <c r="BE125" s="162">
        <v>5</v>
      </c>
      <c r="BF125" s="162"/>
      <c r="BG125" s="162" t="s">
        <v>335</v>
      </c>
      <c r="BH125" s="162">
        <v>5</v>
      </c>
      <c r="BI125" s="162"/>
      <c r="BJ125" s="162" t="s">
        <v>379</v>
      </c>
      <c r="BK125" s="162">
        <v>5</v>
      </c>
      <c r="BL125" s="162"/>
      <c r="BM125" s="162" t="s">
        <v>348</v>
      </c>
      <c r="BN125" s="162">
        <v>5</v>
      </c>
      <c r="BO125" s="162"/>
      <c r="BP125" s="162" t="s">
        <v>380</v>
      </c>
      <c r="BQ125" s="162">
        <v>5</v>
      </c>
      <c r="BR125" s="162"/>
      <c r="BS125" s="195" t="s">
        <v>381</v>
      </c>
      <c r="BT125" s="162">
        <v>5</v>
      </c>
      <c r="BU125" s="162"/>
      <c r="BV125" s="162" t="s">
        <v>396</v>
      </c>
      <c r="BW125" s="162">
        <v>5</v>
      </c>
      <c r="BX125" s="164"/>
    </row>
    <row r="126" spans="1:76" x14ac:dyDescent="0.25">
      <c r="A126" s="165">
        <v>124</v>
      </c>
      <c r="B126" s="166">
        <v>44173.323726851901</v>
      </c>
      <c r="C126" s="166">
        <v>44173.356215277803</v>
      </c>
      <c r="D126" s="167" t="s">
        <v>676</v>
      </c>
      <c r="E126" s="167" t="s">
        <v>677</v>
      </c>
      <c r="F126" s="167">
        <v>55</v>
      </c>
      <c r="G126" s="167"/>
      <c r="H126" s="167" t="s">
        <v>678</v>
      </c>
      <c r="I126" s="167"/>
      <c r="J126" s="167"/>
      <c r="K126" s="167" t="s">
        <v>457</v>
      </c>
      <c r="L126" s="167"/>
      <c r="M126" s="167"/>
      <c r="N126" s="168">
        <v>44173</v>
      </c>
      <c r="O126" s="167"/>
      <c r="P126" s="167"/>
      <c r="Q126" s="167" t="s">
        <v>437</v>
      </c>
      <c r="R126" s="167">
        <v>5</v>
      </c>
      <c r="S126" s="167"/>
      <c r="T126" s="167" t="s">
        <v>387</v>
      </c>
      <c r="U126" s="167">
        <v>5</v>
      </c>
      <c r="V126" s="167"/>
      <c r="W126" s="167" t="s">
        <v>411</v>
      </c>
      <c r="X126" s="167">
        <v>0</v>
      </c>
      <c r="Y126" s="167"/>
      <c r="Z126" s="167" t="s">
        <v>427</v>
      </c>
      <c r="AA126" s="167">
        <v>5</v>
      </c>
      <c r="AB126" s="167"/>
      <c r="AC126" s="167" t="s">
        <v>417</v>
      </c>
      <c r="AD126" s="167">
        <v>0</v>
      </c>
      <c r="AE126" s="167"/>
      <c r="AF126" s="167" t="s">
        <v>375</v>
      </c>
      <c r="AG126" s="167">
        <v>0</v>
      </c>
      <c r="AH126" s="167"/>
      <c r="AI126" s="167" t="s">
        <v>338</v>
      </c>
      <c r="AJ126" s="167">
        <v>5</v>
      </c>
      <c r="AK126" s="167"/>
      <c r="AL126" s="167" t="s">
        <v>339</v>
      </c>
      <c r="AM126" s="167">
        <v>0</v>
      </c>
      <c r="AN126" s="167"/>
      <c r="AO126" s="167" t="s">
        <v>391</v>
      </c>
      <c r="AP126" s="167">
        <v>5</v>
      </c>
      <c r="AQ126" s="167"/>
      <c r="AR126" s="167" t="s">
        <v>392</v>
      </c>
      <c r="AS126" s="167">
        <v>5</v>
      </c>
      <c r="AT126" s="167"/>
      <c r="AU126" s="167" t="s">
        <v>456</v>
      </c>
      <c r="AV126" s="167">
        <v>0</v>
      </c>
      <c r="AW126" s="167"/>
      <c r="AX126" s="167" t="s">
        <v>363</v>
      </c>
      <c r="AY126" s="167">
        <v>0</v>
      </c>
      <c r="AZ126" s="167"/>
      <c r="BA126" s="167" t="s">
        <v>393</v>
      </c>
      <c r="BB126" s="167">
        <v>5</v>
      </c>
      <c r="BC126" s="167"/>
      <c r="BD126" s="167" t="s">
        <v>378</v>
      </c>
      <c r="BE126" s="167">
        <v>0</v>
      </c>
      <c r="BF126" s="167"/>
      <c r="BG126" s="167" t="s">
        <v>335</v>
      </c>
      <c r="BH126" s="167">
        <v>5</v>
      </c>
      <c r="BI126" s="167"/>
      <c r="BJ126" s="167" t="s">
        <v>379</v>
      </c>
      <c r="BK126" s="167">
        <v>5</v>
      </c>
      <c r="BL126" s="167"/>
      <c r="BM126" s="167" t="s">
        <v>421</v>
      </c>
      <c r="BN126" s="167">
        <v>0</v>
      </c>
      <c r="BO126" s="167"/>
      <c r="BP126" s="167" t="s">
        <v>380</v>
      </c>
      <c r="BQ126" s="167">
        <v>5</v>
      </c>
      <c r="BR126" s="167"/>
      <c r="BS126" s="194" t="s">
        <v>369</v>
      </c>
      <c r="BT126" s="167">
        <v>0</v>
      </c>
      <c r="BU126" s="167"/>
      <c r="BV126" s="167" t="s">
        <v>396</v>
      </c>
      <c r="BW126" s="167">
        <v>5</v>
      </c>
      <c r="BX126" s="169"/>
    </row>
    <row r="127" spans="1:76" x14ac:dyDescent="0.25">
      <c r="A127" s="160">
        <v>125</v>
      </c>
      <c r="B127" s="161">
        <v>44173.356666666703</v>
      </c>
      <c r="C127" s="161">
        <v>44173.357627314799</v>
      </c>
      <c r="D127" s="162" t="s">
        <v>679</v>
      </c>
      <c r="E127" s="162" t="s">
        <v>680</v>
      </c>
      <c r="F127" s="162">
        <v>75</v>
      </c>
      <c r="G127" s="162"/>
      <c r="H127" s="162" t="s">
        <v>680</v>
      </c>
      <c r="I127" s="162"/>
      <c r="J127" s="162"/>
      <c r="K127" s="162" t="s">
        <v>283</v>
      </c>
      <c r="L127" s="162"/>
      <c r="M127" s="162"/>
      <c r="N127" s="163">
        <v>44180</v>
      </c>
      <c r="O127" s="162"/>
      <c r="P127" s="162"/>
      <c r="Q127" s="162" t="s">
        <v>437</v>
      </c>
      <c r="R127" s="162">
        <v>5</v>
      </c>
      <c r="S127" s="162"/>
      <c r="T127" s="162" t="s">
        <v>387</v>
      </c>
      <c r="U127" s="162">
        <v>5</v>
      </c>
      <c r="V127" s="162"/>
      <c r="W127" s="162"/>
      <c r="X127" s="162">
        <v>0</v>
      </c>
      <c r="Y127" s="162"/>
      <c r="Z127" s="162" t="s">
        <v>427</v>
      </c>
      <c r="AA127" s="162">
        <v>5</v>
      </c>
      <c r="AB127" s="162"/>
      <c r="AC127" s="162" t="s">
        <v>335</v>
      </c>
      <c r="AD127" s="162">
        <v>5</v>
      </c>
      <c r="AE127" s="162"/>
      <c r="AF127" s="162" t="s">
        <v>360</v>
      </c>
      <c r="AG127" s="162">
        <v>5</v>
      </c>
      <c r="AH127" s="162"/>
      <c r="AI127" s="162" t="s">
        <v>412</v>
      </c>
      <c r="AJ127" s="162">
        <v>0</v>
      </c>
      <c r="AK127" s="162"/>
      <c r="AL127" s="162" t="s">
        <v>361</v>
      </c>
      <c r="AM127" s="162">
        <v>5</v>
      </c>
      <c r="AN127" s="162"/>
      <c r="AO127" s="162" t="s">
        <v>428</v>
      </c>
      <c r="AP127" s="162">
        <v>0</v>
      </c>
      <c r="AQ127" s="162"/>
      <c r="AR127" s="162" t="s">
        <v>392</v>
      </c>
      <c r="AS127" s="162">
        <v>5</v>
      </c>
      <c r="AT127" s="162"/>
      <c r="AU127" s="162" t="s">
        <v>362</v>
      </c>
      <c r="AV127" s="162">
        <v>0</v>
      </c>
      <c r="AW127" s="162"/>
      <c r="AX127" s="162" t="s">
        <v>343</v>
      </c>
      <c r="AY127" s="162">
        <v>5</v>
      </c>
      <c r="AZ127" s="162"/>
      <c r="BA127" s="162" t="s">
        <v>393</v>
      </c>
      <c r="BB127" s="162">
        <v>5</v>
      </c>
      <c r="BC127" s="162"/>
      <c r="BD127" s="162" t="s">
        <v>404</v>
      </c>
      <c r="BE127" s="162">
        <v>5</v>
      </c>
      <c r="BF127" s="162"/>
      <c r="BG127" s="162" t="s">
        <v>335</v>
      </c>
      <c r="BH127" s="162">
        <v>5</v>
      </c>
      <c r="BI127" s="162"/>
      <c r="BJ127" s="162" t="s">
        <v>379</v>
      </c>
      <c r="BK127" s="162">
        <v>5</v>
      </c>
      <c r="BL127" s="162"/>
      <c r="BM127" s="162" t="s">
        <v>348</v>
      </c>
      <c r="BN127" s="162">
        <v>5</v>
      </c>
      <c r="BO127" s="162"/>
      <c r="BP127" s="162" t="s">
        <v>380</v>
      </c>
      <c r="BQ127" s="162">
        <v>5</v>
      </c>
      <c r="BR127" s="162"/>
      <c r="BS127" s="195" t="s">
        <v>369</v>
      </c>
      <c r="BT127" s="162">
        <v>0</v>
      </c>
      <c r="BU127" s="162"/>
      <c r="BV127" s="162" t="s">
        <v>396</v>
      </c>
      <c r="BW127" s="162">
        <v>5</v>
      </c>
      <c r="BX127" s="164"/>
    </row>
    <row r="128" spans="1:76" x14ac:dyDescent="0.25">
      <c r="A128" s="165">
        <v>126</v>
      </c>
      <c r="B128" s="166">
        <v>44173.325682870403</v>
      </c>
      <c r="C128" s="166">
        <v>44173.357928240701</v>
      </c>
      <c r="D128" s="167" t="s">
        <v>270</v>
      </c>
      <c r="E128" s="167" t="s">
        <v>271</v>
      </c>
      <c r="F128" s="167">
        <v>85</v>
      </c>
      <c r="G128" s="167"/>
      <c r="H128" s="167" t="s">
        <v>272</v>
      </c>
      <c r="I128" s="167"/>
      <c r="J128" s="167"/>
      <c r="K128" s="167" t="s">
        <v>246</v>
      </c>
      <c r="L128" s="167"/>
      <c r="M128" s="167"/>
      <c r="N128" s="168">
        <v>44173</v>
      </c>
      <c r="O128" s="167"/>
      <c r="P128" s="167"/>
      <c r="Q128" s="167" t="s">
        <v>437</v>
      </c>
      <c r="R128" s="167">
        <v>5</v>
      </c>
      <c r="S128" s="167"/>
      <c r="T128" s="167" t="s">
        <v>333</v>
      </c>
      <c r="U128" s="167">
        <v>0</v>
      </c>
      <c r="V128" s="167"/>
      <c r="W128" s="167" t="s">
        <v>411</v>
      </c>
      <c r="X128" s="167">
        <v>0</v>
      </c>
      <c r="Y128" s="167"/>
      <c r="Z128" s="167" t="s">
        <v>427</v>
      </c>
      <c r="AA128" s="167">
        <v>5</v>
      </c>
      <c r="AB128" s="167"/>
      <c r="AC128" s="167" t="s">
        <v>335</v>
      </c>
      <c r="AD128" s="167">
        <v>5</v>
      </c>
      <c r="AE128" s="167"/>
      <c r="AF128" s="167" t="s">
        <v>360</v>
      </c>
      <c r="AG128" s="167">
        <v>5</v>
      </c>
      <c r="AH128" s="167"/>
      <c r="AI128" s="167" t="s">
        <v>338</v>
      </c>
      <c r="AJ128" s="167">
        <v>5</v>
      </c>
      <c r="AK128" s="167"/>
      <c r="AL128" s="167" t="s">
        <v>361</v>
      </c>
      <c r="AM128" s="167">
        <v>5</v>
      </c>
      <c r="AN128" s="167"/>
      <c r="AO128" s="167" t="s">
        <v>391</v>
      </c>
      <c r="AP128" s="167">
        <v>5</v>
      </c>
      <c r="AQ128" s="167"/>
      <c r="AR128" s="167" t="s">
        <v>392</v>
      </c>
      <c r="AS128" s="167">
        <v>5</v>
      </c>
      <c r="AT128" s="167"/>
      <c r="AU128" s="167" t="s">
        <v>342</v>
      </c>
      <c r="AV128" s="167">
        <v>5</v>
      </c>
      <c r="AW128" s="167"/>
      <c r="AX128" s="167" t="s">
        <v>343</v>
      </c>
      <c r="AY128" s="167">
        <v>5</v>
      </c>
      <c r="AZ128" s="167"/>
      <c r="BA128" s="167" t="s">
        <v>393</v>
      </c>
      <c r="BB128" s="167">
        <v>5</v>
      </c>
      <c r="BC128" s="167"/>
      <c r="BD128" s="167" t="s">
        <v>378</v>
      </c>
      <c r="BE128" s="167">
        <v>0</v>
      </c>
      <c r="BF128" s="167"/>
      <c r="BG128" s="167" t="s">
        <v>335</v>
      </c>
      <c r="BH128" s="167">
        <v>5</v>
      </c>
      <c r="BI128" s="167"/>
      <c r="BJ128" s="167" t="s">
        <v>379</v>
      </c>
      <c r="BK128" s="167">
        <v>5</v>
      </c>
      <c r="BL128" s="167"/>
      <c r="BM128" s="167" t="s">
        <v>348</v>
      </c>
      <c r="BN128" s="167">
        <v>5</v>
      </c>
      <c r="BO128" s="167"/>
      <c r="BP128" s="167" t="s">
        <v>380</v>
      </c>
      <c r="BQ128" s="167">
        <v>5</v>
      </c>
      <c r="BR128" s="167"/>
      <c r="BS128" s="194" t="s">
        <v>381</v>
      </c>
      <c r="BT128" s="167">
        <v>5</v>
      </c>
      <c r="BU128" s="167"/>
      <c r="BV128" s="167" t="s">
        <v>396</v>
      </c>
      <c r="BW128" s="167">
        <v>5</v>
      </c>
      <c r="BX128" s="169"/>
    </row>
    <row r="129" spans="1:76" x14ac:dyDescent="0.25">
      <c r="A129" s="160">
        <v>127</v>
      </c>
      <c r="B129" s="161">
        <v>44173.312627314801</v>
      </c>
      <c r="C129" s="161">
        <v>44173.357951388898</v>
      </c>
      <c r="D129" s="162" t="s">
        <v>681</v>
      </c>
      <c r="E129" s="162" t="s">
        <v>682</v>
      </c>
      <c r="F129" s="162">
        <v>90</v>
      </c>
      <c r="G129" s="162"/>
      <c r="H129" s="162" t="s">
        <v>683</v>
      </c>
      <c r="I129" s="162"/>
      <c r="J129" s="162"/>
      <c r="K129" s="162" t="s">
        <v>143</v>
      </c>
      <c r="L129" s="162"/>
      <c r="M129" s="162"/>
      <c r="N129" s="163">
        <v>44173</v>
      </c>
      <c r="O129" s="162"/>
      <c r="P129" s="162"/>
      <c r="Q129" s="162" t="s">
        <v>355</v>
      </c>
      <c r="R129" s="162">
        <v>0</v>
      </c>
      <c r="S129" s="162"/>
      <c r="T129" s="162" t="s">
        <v>387</v>
      </c>
      <c r="U129" s="162">
        <v>5</v>
      </c>
      <c r="V129" s="162"/>
      <c r="W129" s="162" t="s">
        <v>411</v>
      </c>
      <c r="X129" s="162">
        <v>0</v>
      </c>
      <c r="Y129" s="162"/>
      <c r="Z129" s="162" t="s">
        <v>427</v>
      </c>
      <c r="AA129" s="162">
        <v>5</v>
      </c>
      <c r="AB129" s="162"/>
      <c r="AC129" s="162" t="s">
        <v>335</v>
      </c>
      <c r="AD129" s="162">
        <v>5</v>
      </c>
      <c r="AE129" s="162"/>
      <c r="AF129" s="162" t="s">
        <v>360</v>
      </c>
      <c r="AG129" s="162">
        <v>5</v>
      </c>
      <c r="AH129" s="162"/>
      <c r="AI129" s="162" t="s">
        <v>338</v>
      </c>
      <c r="AJ129" s="162">
        <v>5</v>
      </c>
      <c r="AK129" s="162"/>
      <c r="AL129" s="162" t="s">
        <v>361</v>
      </c>
      <c r="AM129" s="162">
        <v>5</v>
      </c>
      <c r="AN129" s="162"/>
      <c r="AO129" s="162" t="s">
        <v>391</v>
      </c>
      <c r="AP129" s="162">
        <v>5</v>
      </c>
      <c r="AQ129" s="162"/>
      <c r="AR129" s="162" t="s">
        <v>392</v>
      </c>
      <c r="AS129" s="162">
        <v>5</v>
      </c>
      <c r="AT129" s="162"/>
      <c r="AU129" s="162" t="s">
        <v>342</v>
      </c>
      <c r="AV129" s="162">
        <v>5</v>
      </c>
      <c r="AW129" s="162"/>
      <c r="AX129" s="162" t="s">
        <v>343</v>
      </c>
      <c r="AY129" s="162">
        <v>5</v>
      </c>
      <c r="AZ129" s="162"/>
      <c r="BA129" s="162" t="s">
        <v>393</v>
      </c>
      <c r="BB129" s="162">
        <v>5</v>
      </c>
      <c r="BC129" s="162"/>
      <c r="BD129" s="162" t="s">
        <v>404</v>
      </c>
      <c r="BE129" s="162">
        <v>5</v>
      </c>
      <c r="BF129" s="162"/>
      <c r="BG129" s="162" t="s">
        <v>335</v>
      </c>
      <c r="BH129" s="162">
        <v>5</v>
      </c>
      <c r="BI129" s="162"/>
      <c r="BJ129" s="162" t="s">
        <v>379</v>
      </c>
      <c r="BK129" s="162">
        <v>5</v>
      </c>
      <c r="BL129" s="162"/>
      <c r="BM129" s="162" t="s">
        <v>348</v>
      </c>
      <c r="BN129" s="162">
        <v>5</v>
      </c>
      <c r="BO129" s="162"/>
      <c r="BP129" s="162" t="s">
        <v>380</v>
      </c>
      <c r="BQ129" s="162">
        <v>5</v>
      </c>
      <c r="BR129" s="162"/>
      <c r="BS129" s="195" t="s">
        <v>381</v>
      </c>
      <c r="BT129" s="162">
        <v>5</v>
      </c>
      <c r="BU129" s="162"/>
      <c r="BV129" s="162" t="s">
        <v>396</v>
      </c>
      <c r="BW129" s="162">
        <v>5</v>
      </c>
      <c r="BX129" s="164"/>
    </row>
    <row r="130" spans="1:76" x14ac:dyDescent="0.25">
      <c r="A130" s="165">
        <v>128</v>
      </c>
      <c r="B130" s="166">
        <v>44173.355358796303</v>
      </c>
      <c r="C130" s="166">
        <v>44173.360532407401</v>
      </c>
      <c r="D130" s="167" t="s">
        <v>684</v>
      </c>
      <c r="E130" s="167" t="s">
        <v>685</v>
      </c>
      <c r="F130" s="167">
        <v>10</v>
      </c>
      <c r="G130" s="167"/>
      <c r="H130" s="167" t="s">
        <v>685</v>
      </c>
      <c r="I130" s="167"/>
      <c r="J130" s="167"/>
      <c r="K130" s="167" t="s">
        <v>143</v>
      </c>
      <c r="L130" s="167"/>
      <c r="M130" s="167"/>
      <c r="N130" s="168">
        <v>44173</v>
      </c>
      <c r="O130" s="167"/>
      <c r="P130" s="167"/>
      <c r="Q130" s="167" t="s">
        <v>355</v>
      </c>
      <c r="R130" s="167">
        <v>0</v>
      </c>
      <c r="S130" s="167"/>
      <c r="T130" s="167" t="s">
        <v>356</v>
      </c>
      <c r="U130" s="167">
        <v>0</v>
      </c>
      <c r="V130" s="167"/>
      <c r="W130" s="167" t="s">
        <v>357</v>
      </c>
      <c r="X130" s="167">
        <v>0</v>
      </c>
      <c r="Y130" s="167"/>
      <c r="Z130" s="167" t="s">
        <v>359</v>
      </c>
      <c r="AA130" s="167">
        <v>0</v>
      </c>
      <c r="AB130" s="167"/>
      <c r="AC130" s="167" t="s">
        <v>400</v>
      </c>
      <c r="AD130" s="167">
        <v>0</v>
      </c>
      <c r="AE130" s="167"/>
      <c r="AF130" s="167" t="s">
        <v>458</v>
      </c>
      <c r="AG130" s="167">
        <v>0</v>
      </c>
      <c r="AH130" s="167"/>
      <c r="AI130" s="167"/>
      <c r="AJ130" s="167">
        <v>0</v>
      </c>
      <c r="AK130" s="167"/>
      <c r="AL130" s="167" t="s">
        <v>390</v>
      </c>
      <c r="AM130" s="167">
        <v>0</v>
      </c>
      <c r="AN130" s="167"/>
      <c r="AO130" s="167" t="s">
        <v>340</v>
      </c>
      <c r="AP130" s="167">
        <v>0</v>
      </c>
      <c r="AQ130" s="167"/>
      <c r="AR130" s="167" t="s">
        <v>341</v>
      </c>
      <c r="AS130" s="167">
        <v>0</v>
      </c>
      <c r="AT130" s="167"/>
      <c r="AU130" s="167" t="s">
        <v>342</v>
      </c>
      <c r="AV130" s="167">
        <v>5</v>
      </c>
      <c r="AW130" s="167"/>
      <c r="AX130" s="167" t="s">
        <v>402</v>
      </c>
      <c r="AY130" s="167">
        <v>0</v>
      </c>
      <c r="AZ130" s="167"/>
      <c r="BA130" s="167" t="s">
        <v>377</v>
      </c>
      <c r="BB130" s="167">
        <v>0</v>
      </c>
      <c r="BC130" s="167"/>
      <c r="BD130" s="167" t="s">
        <v>378</v>
      </c>
      <c r="BE130" s="167">
        <v>0</v>
      </c>
      <c r="BF130" s="167"/>
      <c r="BG130" s="167" t="s">
        <v>365</v>
      </c>
      <c r="BH130" s="167">
        <v>0</v>
      </c>
      <c r="BI130" s="167"/>
      <c r="BJ130" s="167" t="s">
        <v>433</v>
      </c>
      <c r="BK130" s="167">
        <v>0</v>
      </c>
      <c r="BL130" s="167"/>
      <c r="BM130" s="167" t="s">
        <v>348</v>
      </c>
      <c r="BN130" s="167">
        <v>5</v>
      </c>
      <c r="BO130" s="167"/>
      <c r="BP130" s="167" t="s">
        <v>463</v>
      </c>
      <c r="BQ130" s="167">
        <v>0</v>
      </c>
      <c r="BR130" s="167"/>
      <c r="BS130" s="167" t="s">
        <v>422</v>
      </c>
      <c r="BT130" s="167">
        <v>0</v>
      </c>
      <c r="BU130" s="167"/>
      <c r="BV130" s="167" t="s">
        <v>370</v>
      </c>
      <c r="BW130" s="167">
        <v>0</v>
      </c>
      <c r="BX130" s="169"/>
    </row>
    <row r="131" spans="1:76" x14ac:dyDescent="0.25">
      <c r="A131" s="160">
        <v>129</v>
      </c>
      <c r="B131" s="161">
        <v>44173.325972222199</v>
      </c>
      <c r="C131" s="161">
        <v>44173.360706018502</v>
      </c>
      <c r="D131" s="162" t="s">
        <v>305</v>
      </c>
      <c r="E131" s="162" t="s">
        <v>306</v>
      </c>
      <c r="F131" s="162">
        <v>50</v>
      </c>
      <c r="G131" s="162"/>
      <c r="H131" s="162" t="s">
        <v>306</v>
      </c>
      <c r="I131" s="162"/>
      <c r="J131" s="162"/>
      <c r="K131" s="162" t="s">
        <v>283</v>
      </c>
      <c r="L131" s="162"/>
      <c r="M131" s="162"/>
      <c r="N131" s="163">
        <v>44173</v>
      </c>
      <c r="O131" s="162"/>
      <c r="P131" s="162"/>
      <c r="Q131" s="162" t="s">
        <v>332</v>
      </c>
      <c r="R131" s="162">
        <v>0</v>
      </c>
      <c r="S131" s="162"/>
      <c r="T131" s="162" t="s">
        <v>387</v>
      </c>
      <c r="U131" s="162">
        <v>5</v>
      </c>
      <c r="V131" s="162"/>
      <c r="W131" s="162" t="s">
        <v>374</v>
      </c>
      <c r="X131" s="162">
        <v>0</v>
      </c>
      <c r="Y131" s="162"/>
      <c r="Z131" s="162" t="s">
        <v>427</v>
      </c>
      <c r="AA131" s="162">
        <v>5</v>
      </c>
      <c r="AB131" s="162"/>
      <c r="AC131" s="162" t="s">
        <v>335</v>
      </c>
      <c r="AD131" s="162">
        <v>5</v>
      </c>
      <c r="AE131" s="162"/>
      <c r="AF131" s="162" t="s">
        <v>360</v>
      </c>
      <c r="AG131" s="162">
        <v>5</v>
      </c>
      <c r="AH131" s="162"/>
      <c r="AI131" s="162" t="s">
        <v>338</v>
      </c>
      <c r="AJ131" s="162">
        <v>5</v>
      </c>
      <c r="AK131" s="162"/>
      <c r="AL131" s="162" t="s">
        <v>339</v>
      </c>
      <c r="AM131" s="162">
        <v>0</v>
      </c>
      <c r="AN131" s="162"/>
      <c r="AO131" s="162" t="s">
        <v>442</v>
      </c>
      <c r="AP131" s="162">
        <v>0</v>
      </c>
      <c r="AQ131" s="162"/>
      <c r="AR131" s="162" t="s">
        <v>392</v>
      </c>
      <c r="AS131" s="162">
        <v>5</v>
      </c>
      <c r="AT131" s="162"/>
      <c r="AU131" s="162" t="s">
        <v>362</v>
      </c>
      <c r="AV131" s="162">
        <v>0</v>
      </c>
      <c r="AW131" s="162"/>
      <c r="AX131" s="162" t="s">
        <v>363</v>
      </c>
      <c r="AY131" s="162">
        <v>0</v>
      </c>
      <c r="AZ131" s="162"/>
      <c r="BA131" s="162" t="s">
        <v>393</v>
      </c>
      <c r="BB131" s="162">
        <v>5</v>
      </c>
      <c r="BC131" s="162"/>
      <c r="BD131" s="162" t="s">
        <v>378</v>
      </c>
      <c r="BE131" s="162">
        <v>0</v>
      </c>
      <c r="BF131" s="162"/>
      <c r="BG131" s="162" t="s">
        <v>420</v>
      </c>
      <c r="BH131" s="162">
        <v>0</v>
      </c>
      <c r="BI131" s="162"/>
      <c r="BJ131" s="162" t="s">
        <v>395</v>
      </c>
      <c r="BK131" s="162">
        <v>0</v>
      </c>
      <c r="BL131" s="162"/>
      <c r="BM131" s="162" t="s">
        <v>348</v>
      </c>
      <c r="BN131" s="162">
        <v>5</v>
      </c>
      <c r="BO131" s="162"/>
      <c r="BP131" s="162" t="s">
        <v>380</v>
      </c>
      <c r="BQ131" s="162">
        <v>5</v>
      </c>
      <c r="BR131" s="162"/>
      <c r="BS131" s="162" t="s">
        <v>350</v>
      </c>
      <c r="BT131" s="162">
        <v>0</v>
      </c>
      <c r="BU131" s="162"/>
      <c r="BV131" s="162" t="s">
        <v>396</v>
      </c>
      <c r="BW131" s="162">
        <v>5</v>
      </c>
      <c r="BX131" s="164"/>
    </row>
    <row r="132" spans="1:76" x14ac:dyDescent="0.25">
      <c r="A132" s="165">
        <v>130</v>
      </c>
      <c r="B132" s="166">
        <v>44173.339895833298</v>
      </c>
      <c r="C132" s="166">
        <v>44173.360983796301</v>
      </c>
      <c r="D132" s="167" t="s">
        <v>686</v>
      </c>
      <c r="E132" s="167" t="s">
        <v>687</v>
      </c>
      <c r="F132" s="167">
        <v>45</v>
      </c>
      <c r="G132" s="167"/>
      <c r="H132" s="167" t="s">
        <v>688</v>
      </c>
      <c r="I132" s="167"/>
      <c r="J132" s="167"/>
      <c r="K132" s="167" t="s">
        <v>230</v>
      </c>
      <c r="L132" s="167"/>
      <c r="M132" s="167"/>
      <c r="N132" s="168">
        <v>44173</v>
      </c>
      <c r="O132" s="167"/>
      <c r="P132" s="167"/>
      <c r="Q132" s="167" t="s">
        <v>474</v>
      </c>
      <c r="R132" s="167">
        <v>0</v>
      </c>
      <c r="S132" s="167"/>
      <c r="T132" s="167" t="s">
        <v>387</v>
      </c>
      <c r="U132" s="167">
        <v>5</v>
      </c>
      <c r="V132" s="167"/>
      <c r="W132" s="167" t="s">
        <v>374</v>
      </c>
      <c r="X132" s="167">
        <v>0</v>
      </c>
      <c r="Y132" s="167"/>
      <c r="Z132" s="167" t="s">
        <v>359</v>
      </c>
      <c r="AA132" s="167">
        <v>0</v>
      </c>
      <c r="AB132" s="167"/>
      <c r="AC132" s="167" t="s">
        <v>335</v>
      </c>
      <c r="AD132" s="167">
        <v>5</v>
      </c>
      <c r="AE132" s="167"/>
      <c r="AF132" s="167" t="s">
        <v>337</v>
      </c>
      <c r="AG132" s="167">
        <v>0</v>
      </c>
      <c r="AH132" s="167"/>
      <c r="AI132" s="167" t="s">
        <v>412</v>
      </c>
      <c r="AJ132" s="167">
        <v>0</v>
      </c>
      <c r="AK132" s="167"/>
      <c r="AL132" s="167" t="s">
        <v>390</v>
      </c>
      <c r="AM132" s="167">
        <v>0</v>
      </c>
      <c r="AN132" s="167"/>
      <c r="AO132" s="167" t="s">
        <v>391</v>
      </c>
      <c r="AP132" s="167">
        <v>5</v>
      </c>
      <c r="AQ132" s="167"/>
      <c r="AR132" s="167" t="s">
        <v>392</v>
      </c>
      <c r="AS132" s="167">
        <v>5</v>
      </c>
      <c r="AT132" s="167"/>
      <c r="AU132" s="167" t="s">
        <v>456</v>
      </c>
      <c r="AV132" s="167">
        <v>0</v>
      </c>
      <c r="AW132" s="167"/>
      <c r="AX132" s="167" t="s">
        <v>343</v>
      </c>
      <c r="AY132" s="167">
        <v>5</v>
      </c>
      <c r="AZ132" s="167"/>
      <c r="BA132" s="167" t="s">
        <v>393</v>
      </c>
      <c r="BB132" s="167">
        <v>5</v>
      </c>
      <c r="BC132" s="167"/>
      <c r="BD132" s="167" t="s">
        <v>394</v>
      </c>
      <c r="BE132" s="167">
        <v>0</v>
      </c>
      <c r="BF132" s="167"/>
      <c r="BG132" s="167" t="s">
        <v>335</v>
      </c>
      <c r="BH132" s="167">
        <v>5</v>
      </c>
      <c r="BI132" s="167"/>
      <c r="BJ132" s="167" t="s">
        <v>433</v>
      </c>
      <c r="BK132" s="167">
        <v>0</v>
      </c>
      <c r="BL132" s="167"/>
      <c r="BM132" s="167" t="s">
        <v>348</v>
      </c>
      <c r="BN132" s="167">
        <v>5</v>
      </c>
      <c r="BO132" s="167"/>
      <c r="BP132" s="167" t="s">
        <v>368</v>
      </c>
      <c r="BQ132" s="167">
        <v>0</v>
      </c>
      <c r="BR132" s="167"/>
      <c r="BS132" s="167" t="s">
        <v>350</v>
      </c>
      <c r="BT132" s="167">
        <v>0</v>
      </c>
      <c r="BU132" s="167"/>
      <c r="BV132" s="167" t="s">
        <v>396</v>
      </c>
      <c r="BW132" s="167">
        <v>5</v>
      </c>
      <c r="BX132" s="169"/>
    </row>
    <row r="133" spans="1:76" x14ac:dyDescent="0.25">
      <c r="A133" s="160">
        <v>131</v>
      </c>
      <c r="B133" s="161">
        <v>44173.3359837963</v>
      </c>
      <c r="C133" s="161">
        <v>44173.361296296302</v>
      </c>
      <c r="D133" s="162" t="s">
        <v>689</v>
      </c>
      <c r="E133" s="162" t="s">
        <v>690</v>
      </c>
      <c r="F133" s="162">
        <v>40</v>
      </c>
      <c r="G133" s="162"/>
      <c r="H133" s="162" t="s">
        <v>691</v>
      </c>
      <c r="I133" s="162"/>
      <c r="J133" s="162"/>
      <c r="K133" s="162" t="s">
        <v>246</v>
      </c>
      <c r="L133" s="162"/>
      <c r="M133" s="162"/>
      <c r="N133" s="163">
        <v>44173</v>
      </c>
      <c r="O133" s="162"/>
      <c r="P133" s="162"/>
      <c r="Q133" s="162" t="s">
        <v>332</v>
      </c>
      <c r="R133" s="162">
        <v>0</v>
      </c>
      <c r="S133" s="162"/>
      <c r="T133" s="162" t="s">
        <v>356</v>
      </c>
      <c r="U133" s="162">
        <v>0</v>
      </c>
      <c r="V133" s="162"/>
      <c r="W133" s="162" t="s">
        <v>334</v>
      </c>
      <c r="X133" s="162">
        <v>0</v>
      </c>
      <c r="Y133" s="162"/>
      <c r="Z133" s="162" t="s">
        <v>400</v>
      </c>
      <c r="AA133" s="162">
        <v>0</v>
      </c>
      <c r="AB133" s="162"/>
      <c r="AC133" s="162" t="s">
        <v>417</v>
      </c>
      <c r="AD133" s="162">
        <v>0</v>
      </c>
      <c r="AE133" s="162"/>
      <c r="AF133" s="162" t="s">
        <v>401</v>
      </c>
      <c r="AG133" s="162">
        <v>0</v>
      </c>
      <c r="AH133" s="162"/>
      <c r="AI133" s="162" t="s">
        <v>338</v>
      </c>
      <c r="AJ133" s="162">
        <v>5</v>
      </c>
      <c r="AK133" s="162"/>
      <c r="AL133" s="162" t="s">
        <v>390</v>
      </c>
      <c r="AM133" s="162">
        <v>0</v>
      </c>
      <c r="AN133" s="162"/>
      <c r="AO133" s="162" t="s">
        <v>340</v>
      </c>
      <c r="AP133" s="162">
        <v>0</v>
      </c>
      <c r="AQ133" s="162"/>
      <c r="AR133" s="162" t="s">
        <v>392</v>
      </c>
      <c r="AS133" s="162">
        <v>5</v>
      </c>
      <c r="AT133" s="162"/>
      <c r="AU133" s="162" t="s">
        <v>342</v>
      </c>
      <c r="AV133" s="162">
        <v>5</v>
      </c>
      <c r="AW133" s="162"/>
      <c r="AX133" s="162" t="s">
        <v>363</v>
      </c>
      <c r="AY133" s="162">
        <v>0</v>
      </c>
      <c r="AZ133" s="162"/>
      <c r="BA133" s="162" t="s">
        <v>393</v>
      </c>
      <c r="BB133" s="162">
        <v>5</v>
      </c>
      <c r="BC133" s="162"/>
      <c r="BD133" s="162" t="s">
        <v>404</v>
      </c>
      <c r="BE133" s="162">
        <v>5</v>
      </c>
      <c r="BF133" s="162"/>
      <c r="BG133" s="162" t="s">
        <v>405</v>
      </c>
      <c r="BH133" s="162">
        <v>0</v>
      </c>
      <c r="BI133" s="162"/>
      <c r="BJ133" s="162" t="s">
        <v>433</v>
      </c>
      <c r="BK133" s="162">
        <v>0</v>
      </c>
      <c r="BL133" s="162"/>
      <c r="BM133" s="162" t="s">
        <v>348</v>
      </c>
      <c r="BN133" s="162">
        <v>5</v>
      </c>
      <c r="BO133" s="162"/>
      <c r="BP133" s="162" t="s">
        <v>380</v>
      </c>
      <c r="BQ133" s="162">
        <v>5</v>
      </c>
      <c r="BR133" s="162"/>
      <c r="BS133" s="195" t="s">
        <v>406</v>
      </c>
      <c r="BT133" s="162">
        <v>0</v>
      </c>
      <c r="BU133" s="162"/>
      <c r="BV133" s="162" t="s">
        <v>396</v>
      </c>
      <c r="BW133" s="162">
        <v>5</v>
      </c>
      <c r="BX133" s="164"/>
    </row>
    <row r="134" spans="1:76" x14ac:dyDescent="0.25">
      <c r="A134" s="165">
        <v>132</v>
      </c>
      <c r="B134" s="166">
        <v>44173.321701388901</v>
      </c>
      <c r="C134" s="166">
        <v>44173.361574074101</v>
      </c>
      <c r="D134" s="167" t="s">
        <v>262</v>
      </c>
      <c r="E134" s="167" t="s">
        <v>263</v>
      </c>
      <c r="F134" s="167">
        <v>85</v>
      </c>
      <c r="G134" s="167"/>
      <c r="H134" s="167" t="s">
        <v>264</v>
      </c>
      <c r="I134" s="167"/>
      <c r="J134" s="167"/>
      <c r="K134" s="167" t="s">
        <v>246</v>
      </c>
      <c r="L134" s="167"/>
      <c r="M134" s="167"/>
      <c r="N134" s="168">
        <v>44173</v>
      </c>
      <c r="O134" s="167"/>
      <c r="P134" s="167"/>
      <c r="Q134" s="167" t="s">
        <v>437</v>
      </c>
      <c r="R134" s="167">
        <v>5</v>
      </c>
      <c r="S134" s="167"/>
      <c r="T134" s="167" t="s">
        <v>333</v>
      </c>
      <c r="U134" s="167">
        <v>0</v>
      </c>
      <c r="V134" s="167"/>
      <c r="W134" s="167" t="s">
        <v>411</v>
      </c>
      <c r="X134" s="167">
        <v>0</v>
      </c>
      <c r="Y134" s="167"/>
      <c r="Z134" s="167" t="s">
        <v>427</v>
      </c>
      <c r="AA134" s="167">
        <v>5</v>
      </c>
      <c r="AB134" s="167"/>
      <c r="AC134" s="167" t="s">
        <v>335</v>
      </c>
      <c r="AD134" s="167">
        <v>5</v>
      </c>
      <c r="AE134" s="167"/>
      <c r="AF134" s="167" t="s">
        <v>360</v>
      </c>
      <c r="AG134" s="167">
        <v>5</v>
      </c>
      <c r="AH134" s="167"/>
      <c r="AI134" s="167" t="s">
        <v>338</v>
      </c>
      <c r="AJ134" s="167">
        <v>5</v>
      </c>
      <c r="AK134" s="167"/>
      <c r="AL134" s="167" t="s">
        <v>361</v>
      </c>
      <c r="AM134" s="167">
        <v>5</v>
      </c>
      <c r="AN134" s="167"/>
      <c r="AO134" s="167" t="s">
        <v>391</v>
      </c>
      <c r="AP134" s="167">
        <v>5</v>
      </c>
      <c r="AQ134" s="167"/>
      <c r="AR134" s="167" t="s">
        <v>392</v>
      </c>
      <c r="AS134" s="167">
        <v>5</v>
      </c>
      <c r="AT134" s="167"/>
      <c r="AU134" s="167" t="s">
        <v>342</v>
      </c>
      <c r="AV134" s="167">
        <v>5</v>
      </c>
      <c r="AW134" s="167"/>
      <c r="AX134" s="167" t="s">
        <v>343</v>
      </c>
      <c r="AY134" s="167">
        <v>5</v>
      </c>
      <c r="AZ134" s="167"/>
      <c r="BA134" s="167" t="s">
        <v>393</v>
      </c>
      <c r="BB134" s="167">
        <v>5</v>
      </c>
      <c r="BC134" s="167"/>
      <c r="BD134" s="167" t="s">
        <v>378</v>
      </c>
      <c r="BE134" s="167">
        <v>0</v>
      </c>
      <c r="BF134" s="167"/>
      <c r="BG134" s="167" t="s">
        <v>335</v>
      </c>
      <c r="BH134" s="167">
        <v>5</v>
      </c>
      <c r="BI134" s="167"/>
      <c r="BJ134" s="167" t="s">
        <v>379</v>
      </c>
      <c r="BK134" s="167">
        <v>5</v>
      </c>
      <c r="BL134" s="167"/>
      <c r="BM134" s="167" t="s">
        <v>348</v>
      </c>
      <c r="BN134" s="167">
        <v>5</v>
      </c>
      <c r="BO134" s="167"/>
      <c r="BP134" s="167" t="s">
        <v>380</v>
      </c>
      <c r="BQ134" s="167">
        <v>5</v>
      </c>
      <c r="BR134" s="167"/>
      <c r="BS134" s="194" t="s">
        <v>381</v>
      </c>
      <c r="BT134" s="167">
        <v>5</v>
      </c>
      <c r="BU134" s="167"/>
      <c r="BV134" s="167" t="s">
        <v>396</v>
      </c>
      <c r="BW134" s="167">
        <v>5</v>
      </c>
      <c r="BX134" s="169"/>
    </row>
    <row r="135" spans="1:76" x14ac:dyDescent="0.25">
      <c r="A135" s="160">
        <v>133</v>
      </c>
      <c r="B135" s="161">
        <v>44173.342523148101</v>
      </c>
      <c r="C135" s="161">
        <v>44173.362152777801</v>
      </c>
      <c r="D135" s="162" t="s">
        <v>692</v>
      </c>
      <c r="E135" s="162" t="s">
        <v>693</v>
      </c>
      <c r="F135" s="162">
        <v>40</v>
      </c>
      <c r="G135" s="162"/>
      <c r="H135" s="162" t="s">
        <v>694</v>
      </c>
      <c r="I135" s="162"/>
      <c r="J135" s="162"/>
      <c r="K135" s="162" t="s">
        <v>283</v>
      </c>
      <c r="L135" s="162"/>
      <c r="M135" s="162"/>
      <c r="N135" s="163">
        <v>44173</v>
      </c>
      <c r="O135" s="162"/>
      <c r="P135" s="162"/>
      <c r="Q135" s="162" t="s">
        <v>355</v>
      </c>
      <c r="R135" s="162">
        <v>0</v>
      </c>
      <c r="S135" s="162"/>
      <c r="T135" s="162" t="s">
        <v>387</v>
      </c>
      <c r="U135" s="162">
        <v>5</v>
      </c>
      <c r="V135" s="162"/>
      <c r="W135" s="162" t="s">
        <v>334</v>
      </c>
      <c r="X135" s="162">
        <v>0</v>
      </c>
      <c r="Y135" s="162"/>
      <c r="Z135" s="162" t="s">
        <v>358</v>
      </c>
      <c r="AA135" s="162">
        <v>0</v>
      </c>
      <c r="AB135" s="162"/>
      <c r="AC135" s="162" t="s">
        <v>359</v>
      </c>
      <c r="AD135" s="162">
        <v>0</v>
      </c>
      <c r="AE135" s="162"/>
      <c r="AF135" s="162"/>
      <c r="AG135" s="162">
        <v>0</v>
      </c>
      <c r="AH135" s="162"/>
      <c r="AI135" s="162" t="s">
        <v>338</v>
      </c>
      <c r="AJ135" s="162">
        <v>5</v>
      </c>
      <c r="AK135" s="162"/>
      <c r="AL135" s="162" t="s">
        <v>390</v>
      </c>
      <c r="AM135" s="162">
        <v>0</v>
      </c>
      <c r="AN135" s="162"/>
      <c r="AO135" s="162" t="s">
        <v>418</v>
      </c>
      <c r="AP135" s="162">
        <v>0</v>
      </c>
      <c r="AQ135" s="162"/>
      <c r="AR135" s="162" t="s">
        <v>392</v>
      </c>
      <c r="AS135" s="162">
        <v>5</v>
      </c>
      <c r="AT135" s="162"/>
      <c r="AU135" s="162" t="s">
        <v>443</v>
      </c>
      <c r="AV135" s="162">
        <v>0</v>
      </c>
      <c r="AW135" s="162"/>
      <c r="AX135" s="162" t="s">
        <v>343</v>
      </c>
      <c r="AY135" s="162">
        <v>5</v>
      </c>
      <c r="AZ135" s="162"/>
      <c r="BA135" s="162" t="s">
        <v>393</v>
      </c>
      <c r="BB135" s="162">
        <v>5</v>
      </c>
      <c r="BC135" s="162"/>
      <c r="BD135" s="162" t="s">
        <v>378</v>
      </c>
      <c r="BE135" s="162">
        <v>0</v>
      </c>
      <c r="BF135" s="162"/>
      <c r="BG135" s="162" t="s">
        <v>335</v>
      </c>
      <c r="BH135" s="162">
        <v>5</v>
      </c>
      <c r="BI135" s="162"/>
      <c r="BJ135" s="162" t="s">
        <v>433</v>
      </c>
      <c r="BK135" s="162">
        <v>0</v>
      </c>
      <c r="BL135" s="162"/>
      <c r="BM135" s="162" t="s">
        <v>444</v>
      </c>
      <c r="BN135" s="162">
        <v>0</v>
      </c>
      <c r="BO135" s="162"/>
      <c r="BP135" s="162" t="s">
        <v>380</v>
      </c>
      <c r="BQ135" s="162">
        <v>5</v>
      </c>
      <c r="BR135" s="162"/>
      <c r="BS135" s="195" t="s">
        <v>406</v>
      </c>
      <c r="BT135" s="162">
        <v>0</v>
      </c>
      <c r="BU135" s="162"/>
      <c r="BV135" s="162" t="s">
        <v>396</v>
      </c>
      <c r="BW135" s="162">
        <v>5</v>
      </c>
      <c r="BX135" s="164"/>
    </row>
    <row r="136" spans="1:76" x14ac:dyDescent="0.25">
      <c r="A136" s="165">
        <v>134</v>
      </c>
      <c r="B136" s="166">
        <v>44173.340254629598</v>
      </c>
      <c r="C136" s="166">
        <v>44173.363773148099</v>
      </c>
      <c r="D136" s="167" t="s">
        <v>295</v>
      </c>
      <c r="E136" s="167" t="s">
        <v>296</v>
      </c>
      <c r="F136" s="167">
        <v>80</v>
      </c>
      <c r="G136" s="167"/>
      <c r="H136" s="167" t="s">
        <v>695</v>
      </c>
      <c r="I136" s="167"/>
      <c r="J136" s="167"/>
      <c r="K136" s="167" t="s">
        <v>283</v>
      </c>
      <c r="L136" s="167"/>
      <c r="M136" s="167"/>
      <c r="N136" s="168">
        <v>44173</v>
      </c>
      <c r="O136" s="167"/>
      <c r="P136" s="167"/>
      <c r="Q136" s="167" t="s">
        <v>437</v>
      </c>
      <c r="R136" s="167">
        <v>5</v>
      </c>
      <c r="S136" s="167"/>
      <c r="T136" s="167" t="s">
        <v>387</v>
      </c>
      <c r="U136" s="167">
        <v>5</v>
      </c>
      <c r="V136" s="167"/>
      <c r="W136" s="167" t="s">
        <v>334</v>
      </c>
      <c r="X136" s="167">
        <v>0</v>
      </c>
      <c r="Y136" s="167"/>
      <c r="Z136" s="167" t="s">
        <v>359</v>
      </c>
      <c r="AA136" s="167">
        <v>0</v>
      </c>
      <c r="AB136" s="167"/>
      <c r="AC136" s="167" t="s">
        <v>335</v>
      </c>
      <c r="AD136" s="167">
        <v>5</v>
      </c>
      <c r="AE136" s="167"/>
      <c r="AF136" s="167" t="s">
        <v>360</v>
      </c>
      <c r="AG136" s="167">
        <v>5</v>
      </c>
      <c r="AH136" s="167"/>
      <c r="AI136" s="167" t="s">
        <v>338</v>
      </c>
      <c r="AJ136" s="167">
        <v>5</v>
      </c>
      <c r="AK136" s="167"/>
      <c r="AL136" s="167" t="s">
        <v>361</v>
      </c>
      <c r="AM136" s="167">
        <v>5</v>
      </c>
      <c r="AN136" s="167"/>
      <c r="AO136" s="167" t="s">
        <v>418</v>
      </c>
      <c r="AP136" s="167">
        <v>0</v>
      </c>
      <c r="AQ136" s="167"/>
      <c r="AR136" s="167" t="s">
        <v>392</v>
      </c>
      <c r="AS136" s="167">
        <v>5</v>
      </c>
      <c r="AT136" s="167"/>
      <c r="AU136" s="167" t="s">
        <v>342</v>
      </c>
      <c r="AV136" s="167">
        <v>5</v>
      </c>
      <c r="AW136" s="167"/>
      <c r="AX136" s="167" t="s">
        <v>343</v>
      </c>
      <c r="AY136" s="167">
        <v>5</v>
      </c>
      <c r="AZ136" s="167"/>
      <c r="BA136" s="167" t="s">
        <v>393</v>
      </c>
      <c r="BB136" s="167">
        <v>5</v>
      </c>
      <c r="BC136" s="167"/>
      <c r="BD136" s="167" t="s">
        <v>404</v>
      </c>
      <c r="BE136" s="167">
        <v>5</v>
      </c>
      <c r="BF136" s="167"/>
      <c r="BG136" s="167" t="s">
        <v>335</v>
      </c>
      <c r="BH136" s="167">
        <v>5</v>
      </c>
      <c r="BI136" s="167"/>
      <c r="BJ136" s="167" t="s">
        <v>433</v>
      </c>
      <c r="BK136" s="167">
        <v>0</v>
      </c>
      <c r="BL136" s="167"/>
      <c r="BM136" s="167" t="s">
        <v>348</v>
      </c>
      <c r="BN136" s="167">
        <v>5</v>
      </c>
      <c r="BO136" s="167"/>
      <c r="BP136" s="167" t="s">
        <v>380</v>
      </c>
      <c r="BQ136" s="167">
        <v>5</v>
      </c>
      <c r="BR136" s="167"/>
      <c r="BS136" s="194" t="s">
        <v>381</v>
      </c>
      <c r="BT136" s="167">
        <v>5</v>
      </c>
      <c r="BU136" s="167"/>
      <c r="BV136" s="167" t="s">
        <v>396</v>
      </c>
      <c r="BW136" s="167">
        <v>5</v>
      </c>
      <c r="BX136" s="169"/>
    </row>
    <row r="137" spans="1:76" x14ac:dyDescent="0.25">
      <c r="A137" s="160">
        <v>135</v>
      </c>
      <c r="B137" s="161">
        <v>44173.353657407402</v>
      </c>
      <c r="C137" s="161">
        <v>44173.363888888904</v>
      </c>
      <c r="D137" s="162" t="s">
        <v>163</v>
      </c>
      <c r="E137" s="162" t="s">
        <v>164</v>
      </c>
      <c r="F137" s="162">
        <v>40</v>
      </c>
      <c r="G137" s="162"/>
      <c r="H137" s="162" t="s">
        <v>165</v>
      </c>
      <c r="I137" s="162"/>
      <c r="J137" s="162"/>
      <c r="K137" s="162" t="s">
        <v>143</v>
      </c>
      <c r="L137" s="162"/>
      <c r="M137" s="162"/>
      <c r="N137" s="163">
        <v>44180</v>
      </c>
      <c r="O137" s="162"/>
      <c r="P137" s="162"/>
      <c r="Q137" s="162" t="s">
        <v>332</v>
      </c>
      <c r="R137" s="162">
        <v>0</v>
      </c>
      <c r="S137" s="162"/>
      <c r="T137" s="162" t="s">
        <v>387</v>
      </c>
      <c r="U137" s="162">
        <v>5</v>
      </c>
      <c r="V137" s="162"/>
      <c r="W137" s="162" t="s">
        <v>334</v>
      </c>
      <c r="X137" s="162">
        <v>0</v>
      </c>
      <c r="Y137" s="162"/>
      <c r="Z137" s="162" t="s">
        <v>335</v>
      </c>
      <c r="AA137" s="162">
        <v>0</v>
      </c>
      <c r="AB137" s="162"/>
      <c r="AC137" s="162" t="s">
        <v>359</v>
      </c>
      <c r="AD137" s="162">
        <v>0</v>
      </c>
      <c r="AE137" s="162"/>
      <c r="AF137" s="162" t="s">
        <v>401</v>
      </c>
      <c r="AG137" s="162">
        <v>0</v>
      </c>
      <c r="AH137" s="162"/>
      <c r="AI137" s="162" t="s">
        <v>338</v>
      </c>
      <c r="AJ137" s="162">
        <v>5</v>
      </c>
      <c r="AK137" s="162"/>
      <c r="AL137" s="162" t="s">
        <v>390</v>
      </c>
      <c r="AM137" s="162">
        <v>0</v>
      </c>
      <c r="AN137" s="162"/>
      <c r="AO137" s="162" t="s">
        <v>428</v>
      </c>
      <c r="AP137" s="162">
        <v>0</v>
      </c>
      <c r="AQ137" s="162"/>
      <c r="AR137" s="162" t="s">
        <v>392</v>
      </c>
      <c r="AS137" s="162">
        <v>5</v>
      </c>
      <c r="AT137" s="162"/>
      <c r="AU137" s="162" t="s">
        <v>456</v>
      </c>
      <c r="AV137" s="162">
        <v>0</v>
      </c>
      <c r="AW137" s="162"/>
      <c r="AX137" s="162" t="s">
        <v>343</v>
      </c>
      <c r="AY137" s="162">
        <v>5</v>
      </c>
      <c r="AZ137" s="162"/>
      <c r="BA137" s="162" t="s">
        <v>364</v>
      </c>
      <c r="BB137" s="162">
        <v>0</v>
      </c>
      <c r="BC137" s="162"/>
      <c r="BD137" s="162" t="s">
        <v>404</v>
      </c>
      <c r="BE137" s="162">
        <v>5</v>
      </c>
      <c r="BF137" s="162"/>
      <c r="BG137" s="162" t="s">
        <v>420</v>
      </c>
      <c r="BH137" s="162">
        <v>0</v>
      </c>
      <c r="BI137" s="162"/>
      <c r="BJ137" s="162" t="s">
        <v>366</v>
      </c>
      <c r="BK137" s="162">
        <v>0</v>
      </c>
      <c r="BL137" s="162"/>
      <c r="BM137" s="162" t="s">
        <v>348</v>
      </c>
      <c r="BN137" s="162">
        <v>5</v>
      </c>
      <c r="BO137" s="162"/>
      <c r="BP137" s="162" t="s">
        <v>380</v>
      </c>
      <c r="BQ137" s="162">
        <v>5</v>
      </c>
      <c r="BR137" s="162"/>
      <c r="BS137" s="162" t="s">
        <v>422</v>
      </c>
      <c r="BT137" s="162">
        <v>0</v>
      </c>
      <c r="BU137" s="162"/>
      <c r="BV137" s="162" t="s">
        <v>396</v>
      </c>
      <c r="BW137" s="162">
        <v>5</v>
      </c>
      <c r="BX137" s="164"/>
    </row>
    <row r="138" spans="1:76" x14ac:dyDescent="0.25">
      <c r="A138" s="165">
        <v>136</v>
      </c>
      <c r="B138" s="166">
        <v>44173.359375</v>
      </c>
      <c r="C138" s="166">
        <v>44173.364050925898</v>
      </c>
      <c r="D138" s="167" t="s">
        <v>696</v>
      </c>
      <c r="E138" s="167" t="s">
        <v>697</v>
      </c>
      <c r="F138" s="167">
        <v>35</v>
      </c>
      <c r="G138" s="167"/>
      <c r="H138" s="167" t="s">
        <v>698</v>
      </c>
      <c r="I138" s="167"/>
      <c r="J138" s="167"/>
      <c r="K138" s="167" t="s">
        <v>230</v>
      </c>
      <c r="L138" s="167"/>
      <c r="M138" s="167"/>
      <c r="N138" s="168">
        <v>44173</v>
      </c>
      <c r="O138" s="167"/>
      <c r="P138" s="167"/>
      <c r="Q138" s="167" t="s">
        <v>332</v>
      </c>
      <c r="R138" s="167">
        <v>0</v>
      </c>
      <c r="S138" s="167"/>
      <c r="T138" s="167" t="s">
        <v>387</v>
      </c>
      <c r="U138" s="167">
        <v>5</v>
      </c>
      <c r="V138" s="167"/>
      <c r="W138" s="167" t="s">
        <v>388</v>
      </c>
      <c r="X138" s="167">
        <v>5</v>
      </c>
      <c r="Y138" s="167"/>
      <c r="Z138" s="167" t="s">
        <v>358</v>
      </c>
      <c r="AA138" s="167">
        <v>0</v>
      </c>
      <c r="AB138" s="167"/>
      <c r="AC138" s="167" t="s">
        <v>400</v>
      </c>
      <c r="AD138" s="167">
        <v>0</v>
      </c>
      <c r="AE138" s="167"/>
      <c r="AF138" s="167" t="s">
        <v>360</v>
      </c>
      <c r="AG138" s="167">
        <v>5</v>
      </c>
      <c r="AH138" s="167"/>
      <c r="AI138" s="167" t="s">
        <v>452</v>
      </c>
      <c r="AJ138" s="167">
        <v>0</v>
      </c>
      <c r="AK138" s="167"/>
      <c r="AL138" s="167" t="s">
        <v>361</v>
      </c>
      <c r="AM138" s="167">
        <v>5</v>
      </c>
      <c r="AN138" s="167"/>
      <c r="AO138" s="167" t="s">
        <v>418</v>
      </c>
      <c r="AP138" s="167">
        <v>0</v>
      </c>
      <c r="AQ138" s="167"/>
      <c r="AR138" s="167" t="s">
        <v>392</v>
      </c>
      <c r="AS138" s="167">
        <v>5</v>
      </c>
      <c r="AT138" s="167"/>
      <c r="AU138" s="167" t="s">
        <v>456</v>
      </c>
      <c r="AV138" s="167">
        <v>0</v>
      </c>
      <c r="AW138" s="167"/>
      <c r="AX138" s="167" t="s">
        <v>413</v>
      </c>
      <c r="AY138" s="167">
        <v>0</v>
      </c>
      <c r="AZ138" s="167"/>
      <c r="BA138" s="167" t="s">
        <v>377</v>
      </c>
      <c r="BB138" s="167">
        <v>0</v>
      </c>
      <c r="BC138" s="167"/>
      <c r="BD138" s="167" t="s">
        <v>404</v>
      </c>
      <c r="BE138" s="167">
        <v>5</v>
      </c>
      <c r="BF138" s="167"/>
      <c r="BG138" s="167" t="s">
        <v>405</v>
      </c>
      <c r="BH138" s="167">
        <v>0</v>
      </c>
      <c r="BI138" s="167"/>
      <c r="BJ138" s="167" t="s">
        <v>347</v>
      </c>
      <c r="BK138" s="167">
        <v>0</v>
      </c>
      <c r="BL138" s="167"/>
      <c r="BM138" s="167" t="s">
        <v>367</v>
      </c>
      <c r="BN138" s="167">
        <v>0</v>
      </c>
      <c r="BO138" s="167"/>
      <c r="BP138" s="167" t="s">
        <v>380</v>
      </c>
      <c r="BQ138" s="167">
        <v>5</v>
      </c>
      <c r="BR138" s="167"/>
      <c r="BS138" s="167" t="s">
        <v>422</v>
      </c>
      <c r="BT138" s="167">
        <v>0</v>
      </c>
      <c r="BU138" s="167"/>
      <c r="BV138" s="167" t="s">
        <v>382</v>
      </c>
      <c r="BW138" s="167">
        <v>0</v>
      </c>
      <c r="BX138" s="169"/>
    </row>
    <row r="139" spans="1:76" x14ac:dyDescent="0.25">
      <c r="A139" s="160">
        <v>137</v>
      </c>
      <c r="B139" s="161">
        <v>44173.36</v>
      </c>
      <c r="C139" s="161">
        <v>44173.3640856481</v>
      </c>
      <c r="D139" s="162" t="s">
        <v>699</v>
      </c>
      <c r="E139" s="162" t="s">
        <v>700</v>
      </c>
      <c r="F139" s="162">
        <v>55</v>
      </c>
      <c r="G139" s="162"/>
      <c r="H139" s="162" t="s">
        <v>701</v>
      </c>
      <c r="I139" s="162"/>
      <c r="J139" s="162"/>
      <c r="K139" s="162" t="s">
        <v>230</v>
      </c>
      <c r="L139" s="162"/>
      <c r="M139" s="162"/>
      <c r="N139" s="163">
        <v>44173</v>
      </c>
      <c r="O139" s="162"/>
      <c r="P139" s="162"/>
      <c r="Q139" s="162" t="s">
        <v>437</v>
      </c>
      <c r="R139" s="162">
        <v>5</v>
      </c>
      <c r="S139" s="162"/>
      <c r="T139" s="162" t="s">
        <v>387</v>
      </c>
      <c r="U139" s="162">
        <v>5</v>
      </c>
      <c r="V139" s="162"/>
      <c r="W139" s="162" t="s">
        <v>411</v>
      </c>
      <c r="X139" s="162">
        <v>0</v>
      </c>
      <c r="Y139" s="162"/>
      <c r="Z139" s="162" t="s">
        <v>427</v>
      </c>
      <c r="AA139" s="162">
        <v>5</v>
      </c>
      <c r="AB139" s="162"/>
      <c r="AC139" s="162" t="s">
        <v>335</v>
      </c>
      <c r="AD139" s="162">
        <v>5</v>
      </c>
      <c r="AE139" s="162"/>
      <c r="AF139" s="162" t="s">
        <v>337</v>
      </c>
      <c r="AG139" s="162">
        <v>0</v>
      </c>
      <c r="AH139" s="162"/>
      <c r="AI139" s="162" t="s">
        <v>389</v>
      </c>
      <c r="AJ139" s="162">
        <v>0</v>
      </c>
      <c r="AK139" s="162"/>
      <c r="AL139" s="162" t="s">
        <v>339</v>
      </c>
      <c r="AM139" s="162">
        <v>0</v>
      </c>
      <c r="AN139" s="162"/>
      <c r="AO139" s="162" t="s">
        <v>391</v>
      </c>
      <c r="AP139" s="162">
        <v>5</v>
      </c>
      <c r="AQ139" s="162"/>
      <c r="AR139" s="162" t="s">
        <v>392</v>
      </c>
      <c r="AS139" s="162">
        <v>5</v>
      </c>
      <c r="AT139" s="162"/>
      <c r="AU139" s="162" t="s">
        <v>456</v>
      </c>
      <c r="AV139" s="162">
        <v>0</v>
      </c>
      <c r="AW139" s="162"/>
      <c r="AX139" s="162" t="s">
        <v>432</v>
      </c>
      <c r="AY139" s="162">
        <v>0</v>
      </c>
      <c r="AZ139" s="162"/>
      <c r="BA139" s="162" t="s">
        <v>393</v>
      </c>
      <c r="BB139" s="162">
        <v>5</v>
      </c>
      <c r="BC139" s="162"/>
      <c r="BD139" s="162" t="s">
        <v>378</v>
      </c>
      <c r="BE139" s="162">
        <v>0</v>
      </c>
      <c r="BF139" s="162"/>
      <c r="BG139" s="162" t="s">
        <v>335</v>
      </c>
      <c r="BH139" s="162">
        <v>5</v>
      </c>
      <c r="BI139" s="162"/>
      <c r="BJ139" s="162" t="s">
        <v>347</v>
      </c>
      <c r="BK139" s="162">
        <v>0</v>
      </c>
      <c r="BL139" s="162"/>
      <c r="BM139" s="162" t="s">
        <v>348</v>
      </c>
      <c r="BN139" s="162">
        <v>5</v>
      </c>
      <c r="BO139" s="162"/>
      <c r="BP139" s="162" t="s">
        <v>380</v>
      </c>
      <c r="BQ139" s="162">
        <v>5</v>
      </c>
      <c r="BR139" s="162"/>
      <c r="BS139" s="195" t="s">
        <v>381</v>
      </c>
      <c r="BT139" s="162">
        <v>5</v>
      </c>
      <c r="BU139" s="162"/>
      <c r="BV139" s="162" t="s">
        <v>382</v>
      </c>
      <c r="BW139" s="162">
        <v>0</v>
      </c>
      <c r="BX139" s="164"/>
    </row>
    <row r="140" spans="1:76" x14ac:dyDescent="0.25">
      <c r="A140" s="165">
        <v>138</v>
      </c>
      <c r="B140" s="166">
        <v>44173.326678240701</v>
      </c>
      <c r="C140" s="166">
        <v>44173.365081018499</v>
      </c>
      <c r="D140" s="167" t="s">
        <v>259</v>
      </c>
      <c r="E140" s="167" t="s">
        <v>260</v>
      </c>
      <c r="F140" s="167">
        <v>65</v>
      </c>
      <c r="G140" s="167"/>
      <c r="H140" s="167" t="s">
        <v>261</v>
      </c>
      <c r="I140" s="167"/>
      <c r="J140" s="167"/>
      <c r="K140" s="167" t="s">
        <v>246</v>
      </c>
      <c r="L140" s="167"/>
      <c r="M140" s="167"/>
      <c r="N140" s="168">
        <v>44173</v>
      </c>
      <c r="O140" s="167"/>
      <c r="P140" s="167"/>
      <c r="Q140" s="167" t="s">
        <v>437</v>
      </c>
      <c r="R140" s="167">
        <v>5</v>
      </c>
      <c r="S140" s="167"/>
      <c r="T140" s="167" t="s">
        <v>333</v>
      </c>
      <c r="U140" s="167">
        <v>0</v>
      </c>
      <c r="V140" s="167"/>
      <c r="W140" s="167" t="s">
        <v>411</v>
      </c>
      <c r="X140" s="167">
        <v>0</v>
      </c>
      <c r="Y140" s="167"/>
      <c r="Z140" s="167" t="s">
        <v>427</v>
      </c>
      <c r="AA140" s="167">
        <v>5</v>
      </c>
      <c r="AB140" s="167"/>
      <c r="AC140" s="167" t="s">
        <v>335</v>
      </c>
      <c r="AD140" s="167">
        <v>5</v>
      </c>
      <c r="AE140" s="167"/>
      <c r="AF140" s="167" t="s">
        <v>360</v>
      </c>
      <c r="AG140" s="167">
        <v>5</v>
      </c>
      <c r="AH140" s="167"/>
      <c r="AI140" s="167" t="s">
        <v>338</v>
      </c>
      <c r="AJ140" s="167">
        <v>5</v>
      </c>
      <c r="AK140" s="167"/>
      <c r="AL140" s="167" t="s">
        <v>361</v>
      </c>
      <c r="AM140" s="167">
        <v>5</v>
      </c>
      <c r="AN140" s="167"/>
      <c r="AO140" s="167" t="s">
        <v>428</v>
      </c>
      <c r="AP140" s="167">
        <v>0</v>
      </c>
      <c r="AQ140" s="167"/>
      <c r="AR140" s="167" t="s">
        <v>392</v>
      </c>
      <c r="AS140" s="167">
        <v>5</v>
      </c>
      <c r="AT140" s="167"/>
      <c r="AU140" s="167" t="s">
        <v>456</v>
      </c>
      <c r="AV140" s="167">
        <v>0</v>
      </c>
      <c r="AW140" s="167"/>
      <c r="AX140" s="167" t="s">
        <v>432</v>
      </c>
      <c r="AY140" s="167">
        <v>0</v>
      </c>
      <c r="AZ140" s="167"/>
      <c r="BA140" s="167" t="s">
        <v>344</v>
      </c>
      <c r="BB140" s="167">
        <v>0</v>
      </c>
      <c r="BC140" s="167"/>
      <c r="BD140" s="167" t="s">
        <v>378</v>
      </c>
      <c r="BE140" s="167">
        <v>0</v>
      </c>
      <c r="BF140" s="167"/>
      <c r="BG140" s="167" t="s">
        <v>335</v>
      </c>
      <c r="BH140" s="167">
        <v>5</v>
      </c>
      <c r="BI140" s="167"/>
      <c r="BJ140" s="167" t="s">
        <v>379</v>
      </c>
      <c r="BK140" s="167">
        <v>5</v>
      </c>
      <c r="BL140" s="167"/>
      <c r="BM140" s="167" t="s">
        <v>348</v>
      </c>
      <c r="BN140" s="167">
        <v>5</v>
      </c>
      <c r="BO140" s="167"/>
      <c r="BP140" s="167" t="s">
        <v>380</v>
      </c>
      <c r="BQ140" s="167">
        <v>5</v>
      </c>
      <c r="BR140" s="167"/>
      <c r="BS140" s="194" t="s">
        <v>381</v>
      </c>
      <c r="BT140" s="167">
        <v>5</v>
      </c>
      <c r="BU140" s="167"/>
      <c r="BV140" s="167" t="s">
        <v>396</v>
      </c>
      <c r="BW140" s="167">
        <v>5</v>
      </c>
      <c r="BX140" s="169"/>
    </row>
    <row r="141" spans="1:76" x14ac:dyDescent="0.25">
      <c r="A141" s="160">
        <v>139</v>
      </c>
      <c r="B141" s="161">
        <v>44173.332650463002</v>
      </c>
      <c r="C141" s="161">
        <v>44173.365393518499</v>
      </c>
      <c r="D141" s="162" t="s">
        <v>310</v>
      </c>
      <c r="E141" s="162" t="s">
        <v>311</v>
      </c>
      <c r="F141" s="162">
        <v>90</v>
      </c>
      <c r="G141" s="162"/>
      <c r="H141" s="162" t="s">
        <v>312</v>
      </c>
      <c r="I141" s="162"/>
      <c r="J141" s="162"/>
      <c r="K141" s="162" t="s">
        <v>239</v>
      </c>
      <c r="L141" s="162"/>
      <c r="M141" s="162"/>
      <c r="N141" s="163">
        <v>44173</v>
      </c>
      <c r="O141" s="162"/>
      <c r="P141" s="162"/>
      <c r="Q141" s="162" t="s">
        <v>386</v>
      </c>
      <c r="R141" s="162">
        <v>0</v>
      </c>
      <c r="S141" s="162"/>
      <c r="T141" s="162" t="s">
        <v>387</v>
      </c>
      <c r="U141" s="162">
        <v>5</v>
      </c>
      <c r="V141" s="162"/>
      <c r="W141" s="162" t="s">
        <v>388</v>
      </c>
      <c r="X141" s="162">
        <v>5</v>
      </c>
      <c r="Y141" s="162"/>
      <c r="Z141" s="162" t="s">
        <v>427</v>
      </c>
      <c r="AA141" s="162">
        <v>5</v>
      </c>
      <c r="AB141" s="162"/>
      <c r="AC141" s="162" t="s">
        <v>335</v>
      </c>
      <c r="AD141" s="162">
        <v>5</v>
      </c>
      <c r="AE141" s="162"/>
      <c r="AF141" s="162" t="s">
        <v>360</v>
      </c>
      <c r="AG141" s="162">
        <v>5</v>
      </c>
      <c r="AH141" s="162"/>
      <c r="AI141" s="162" t="s">
        <v>338</v>
      </c>
      <c r="AJ141" s="162">
        <v>5</v>
      </c>
      <c r="AK141" s="162"/>
      <c r="AL141" s="162" t="s">
        <v>361</v>
      </c>
      <c r="AM141" s="162">
        <v>5</v>
      </c>
      <c r="AN141" s="162"/>
      <c r="AO141" s="162" t="s">
        <v>391</v>
      </c>
      <c r="AP141" s="162">
        <v>5</v>
      </c>
      <c r="AQ141" s="162"/>
      <c r="AR141" s="162" t="s">
        <v>392</v>
      </c>
      <c r="AS141" s="162">
        <v>5</v>
      </c>
      <c r="AT141" s="162"/>
      <c r="AU141" s="162" t="s">
        <v>443</v>
      </c>
      <c r="AV141" s="162">
        <v>0</v>
      </c>
      <c r="AW141" s="162"/>
      <c r="AX141" s="162" t="s">
        <v>343</v>
      </c>
      <c r="AY141" s="162">
        <v>5</v>
      </c>
      <c r="AZ141" s="162"/>
      <c r="BA141" s="162" t="s">
        <v>393</v>
      </c>
      <c r="BB141" s="162">
        <v>5</v>
      </c>
      <c r="BC141" s="162"/>
      <c r="BD141" s="162" t="s">
        <v>404</v>
      </c>
      <c r="BE141" s="162">
        <v>5</v>
      </c>
      <c r="BF141" s="162"/>
      <c r="BG141" s="162" t="s">
        <v>335</v>
      </c>
      <c r="BH141" s="162">
        <v>5</v>
      </c>
      <c r="BI141" s="162"/>
      <c r="BJ141" s="162" t="s">
        <v>379</v>
      </c>
      <c r="BK141" s="162">
        <v>5</v>
      </c>
      <c r="BL141" s="162"/>
      <c r="BM141" s="162" t="s">
        <v>348</v>
      </c>
      <c r="BN141" s="162">
        <v>5</v>
      </c>
      <c r="BO141" s="162"/>
      <c r="BP141" s="162" t="s">
        <v>380</v>
      </c>
      <c r="BQ141" s="162">
        <v>5</v>
      </c>
      <c r="BR141" s="162"/>
      <c r="BS141" s="195" t="s">
        <v>381</v>
      </c>
      <c r="BT141" s="162">
        <v>5</v>
      </c>
      <c r="BU141" s="162"/>
      <c r="BV141" s="162" t="s">
        <v>396</v>
      </c>
      <c r="BW141" s="162">
        <v>5</v>
      </c>
      <c r="BX141" s="164"/>
    </row>
    <row r="142" spans="1:76" x14ac:dyDescent="0.25">
      <c r="A142" s="165">
        <v>140</v>
      </c>
      <c r="B142" s="166">
        <v>44173.347291666701</v>
      </c>
      <c r="C142" s="166">
        <v>44173.365451388898</v>
      </c>
      <c r="D142" s="167" t="s">
        <v>702</v>
      </c>
      <c r="E142" s="167" t="s">
        <v>703</v>
      </c>
      <c r="F142" s="167">
        <v>95</v>
      </c>
      <c r="G142" s="167"/>
      <c r="H142" s="167" t="s">
        <v>704</v>
      </c>
      <c r="I142" s="167"/>
      <c r="J142" s="167"/>
      <c r="K142" s="167" t="s">
        <v>239</v>
      </c>
      <c r="L142" s="167"/>
      <c r="M142" s="167"/>
      <c r="N142" s="168">
        <v>44173</v>
      </c>
      <c r="O142" s="167"/>
      <c r="P142" s="167"/>
      <c r="Q142" s="167" t="s">
        <v>386</v>
      </c>
      <c r="R142" s="167">
        <v>0</v>
      </c>
      <c r="S142" s="167"/>
      <c r="T142" s="167" t="s">
        <v>387</v>
      </c>
      <c r="U142" s="167">
        <v>5</v>
      </c>
      <c r="V142" s="167"/>
      <c r="W142" s="167" t="s">
        <v>388</v>
      </c>
      <c r="X142" s="167">
        <v>5</v>
      </c>
      <c r="Y142" s="167"/>
      <c r="Z142" s="167" t="s">
        <v>427</v>
      </c>
      <c r="AA142" s="167">
        <v>5</v>
      </c>
      <c r="AB142" s="167"/>
      <c r="AC142" s="167" t="s">
        <v>335</v>
      </c>
      <c r="AD142" s="167">
        <v>5</v>
      </c>
      <c r="AE142" s="167"/>
      <c r="AF142" s="167" t="s">
        <v>360</v>
      </c>
      <c r="AG142" s="167">
        <v>5</v>
      </c>
      <c r="AH142" s="167"/>
      <c r="AI142" s="167" t="s">
        <v>338</v>
      </c>
      <c r="AJ142" s="167">
        <v>5</v>
      </c>
      <c r="AK142" s="167"/>
      <c r="AL142" s="167" t="s">
        <v>361</v>
      </c>
      <c r="AM142" s="167">
        <v>5</v>
      </c>
      <c r="AN142" s="167"/>
      <c r="AO142" s="167" t="s">
        <v>391</v>
      </c>
      <c r="AP142" s="167">
        <v>5</v>
      </c>
      <c r="AQ142" s="167"/>
      <c r="AR142" s="167" t="s">
        <v>392</v>
      </c>
      <c r="AS142" s="167">
        <v>5</v>
      </c>
      <c r="AT142" s="167"/>
      <c r="AU142" s="167" t="s">
        <v>342</v>
      </c>
      <c r="AV142" s="167">
        <v>5</v>
      </c>
      <c r="AW142" s="167"/>
      <c r="AX142" s="167" t="s">
        <v>343</v>
      </c>
      <c r="AY142" s="167">
        <v>5</v>
      </c>
      <c r="AZ142" s="167"/>
      <c r="BA142" s="167" t="s">
        <v>393</v>
      </c>
      <c r="BB142" s="167">
        <v>5</v>
      </c>
      <c r="BC142" s="167"/>
      <c r="BD142" s="167" t="s">
        <v>404</v>
      </c>
      <c r="BE142" s="167">
        <v>5</v>
      </c>
      <c r="BF142" s="167"/>
      <c r="BG142" s="167" t="s">
        <v>335</v>
      </c>
      <c r="BH142" s="167">
        <v>5</v>
      </c>
      <c r="BI142" s="167"/>
      <c r="BJ142" s="167" t="s">
        <v>379</v>
      </c>
      <c r="BK142" s="167">
        <v>5</v>
      </c>
      <c r="BL142" s="167"/>
      <c r="BM142" s="167" t="s">
        <v>348</v>
      </c>
      <c r="BN142" s="167">
        <v>5</v>
      </c>
      <c r="BO142" s="167"/>
      <c r="BP142" s="167" t="s">
        <v>380</v>
      </c>
      <c r="BQ142" s="167">
        <v>5</v>
      </c>
      <c r="BR142" s="167"/>
      <c r="BS142" s="194" t="s">
        <v>381</v>
      </c>
      <c r="BT142" s="167">
        <v>5</v>
      </c>
      <c r="BU142" s="167"/>
      <c r="BV142" s="167" t="s">
        <v>396</v>
      </c>
      <c r="BW142" s="167">
        <v>5</v>
      </c>
      <c r="BX142" s="169"/>
    </row>
    <row r="143" spans="1:76" x14ac:dyDescent="0.25">
      <c r="A143" s="160">
        <v>141</v>
      </c>
      <c r="B143" s="161">
        <v>44173.317708333299</v>
      </c>
      <c r="C143" s="161">
        <v>44173.365462962996</v>
      </c>
      <c r="D143" s="162" t="s">
        <v>300</v>
      </c>
      <c r="E143" s="162" t="s">
        <v>301</v>
      </c>
      <c r="F143" s="162">
        <v>95</v>
      </c>
      <c r="G143" s="162"/>
      <c r="H143" s="162" t="s">
        <v>301</v>
      </c>
      <c r="I143" s="162"/>
      <c r="J143" s="162"/>
      <c r="K143" s="162" t="s">
        <v>283</v>
      </c>
      <c r="L143" s="162"/>
      <c r="M143" s="162"/>
      <c r="N143" s="163">
        <v>44173</v>
      </c>
      <c r="O143" s="162"/>
      <c r="P143" s="162"/>
      <c r="Q143" s="162" t="s">
        <v>386</v>
      </c>
      <c r="R143" s="162">
        <v>0</v>
      </c>
      <c r="S143" s="162"/>
      <c r="T143" s="162" t="s">
        <v>387</v>
      </c>
      <c r="U143" s="162">
        <v>5</v>
      </c>
      <c r="V143" s="162"/>
      <c r="W143" s="162" t="s">
        <v>388</v>
      </c>
      <c r="X143" s="162">
        <v>5</v>
      </c>
      <c r="Y143" s="162"/>
      <c r="Z143" s="162" t="s">
        <v>427</v>
      </c>
      <c r="AA143" s="162">
        <v>5</v>
      </c>
      <c r="AB143" s="162"/>
      <c r="AC143" s="162" t="s">
        <v>335</v>
      </c>
      <c r="AD143" s="162">
        <v>5</v>
      </c>
      <c r="AE143" s="162"/>
      <c r="AF143" s="162" t="s">
        <v>360</v>
      </c>
      <c r="AG143" s="162">
        <v>5</v>
      </c>
      <c r="AH143" s="162"/>
      <c r="AI143" s="162" t="s">
        <v>338</v>
      </c>
      <c r="AJ143" s="162">
        <v>5</v>
      </c>
      <c r="AK143" s="162"/>
      <c r="AL143" s="162" t="s">
        <v>361</v>
      </c>
      <c r="AM143" s="162">
        <v>5</v>
      </c>
      <c r="AN143" s="162"/>
      <c r="AO143" s="162" t="s">
        <v>391</v>
      </c>
      <c r="AP143" s="162">
        <v>5</v>
      </c>
      <c r="AQ143" s="162"/>
      <c r="AR143" s="162" t="s">
        <v>392</v>
      </c>
      <c r="AS143" s="162">
        <v>5</v>
      </c>
      <c r="AT143" s="162"/>
      <c r="AU143" s="162" t="s">
        <v>342</v>
      </c>
      <c r="AV143" s="162">
        <v>5</v>
      </c>
      <c r="AW143" s="162"/>
      <c r="AX143" s="162" t="s">
        <v>343</v>
      </c>
      <c r="AY143" s="162">
        <v>5</v>
      </c>
      <c r="AZ143" s="162"/>
      <c r="BA143" s="162" t="s">
        <v>393</v>
      </c>
      <c r="BB143" s="162">
        <v>5</v>
      </c>
      <c r="BC143" s="162"/>
      <c r="BD143" s="162" t="s">
        <v>404</v>
      </c>
      <c r="BE143" s="162">
        <v>5</v>
      </c>
      <c r="BF143" s="162"/>
      <c r="BG143" s="162" t="s">
        <v>335</v>
      </c>
      <c r="BH143" s="162">
        <v>5</v>
      </c>
      <c r="BI143" s="162"/>
      <c r="BJ143" s="162" t="s">
        <v>379</v>
      </c>
      <c r="BK143" s="162">
        <v>5</v>
      </c>
      <c r="BL143" s="162"/>
      <c r="BM143" s="162" t="s">
        <v>348</v>
      </c>
      <c r="BN143" s="162">
        <v>5</v>
      </c>
      <c r="BO143" s="162"/>
      <c r="BP143" s="162" t="s">
        <v>380</v>
      </c>
      <c r="BQ143" s="162">
        <v>5</v>
      </c>
      <c r="BR143" s="162"/>
      <c r="BS143" s="195" t="s">
        <v>381</v>
      </c>
      <c r="BT143" s="162">
        <v>5</v>
      </c>
      <c r="BU143" s="162"/>
      <c r="BV143" s="162" t="s">
        <v>396</v>
      </c>
      <c r="BW143" s="162">
        <v>5</v>
      </c>
      <c r="BX143" s="164"/>
    </row>
    <row r="144" spans="1:76" x14ac:dyDescent="0.25">
      <c r="A144" s="165">
        <v>142</v>
      </c>
      <c r="B144" s="166">
        <v>44173.358680555597</v>
      </c>
      <c r="C144" s="166">
        <v>44173.365462962996</v>
      </c>
      <c r="D144" s="167" t="s">
        <v>705</v>
      </c>
      <c r="E144" s="167" t="s">
        <v>706</v>
      </c>
      <c r="F144" s="167">
        <v>50</v>
      </c>
      <c r="G144" s="167"/>
      <c r="H144" s="167" t="s">
        <v>707</v>
      </c>
      <c r="I144" s="167"/>
      <c r="J144" s="167"/>
      <c r="K144" s="167" t="s">
        <v>239</v>
      </c>
      <c r="L144" s="167"/>
      <c r="M144" s="167"/>
      <c r="N144" s="168">
        <v>44173</v>
      </c>
      <c r="O144" s="167"/>
      <c r="P144" s="167"/>
      <c r="Q144" s="167" t="s">
        <v>437</v>
      </c>
      <c r="R144" s="167">
        <v>5</v>
      </c>
      <c r="S144" s="167"/>
      <c r="T144" s="167" t="s">
        <v>387</v>
      </c>
      <c r="U144" s="167">
        <v>5</v>
      </c>
      <c r="V144" s="167"/>
      <c r="W144" s="167" t="s">
        <v>411</v>
      </c>
      <c r="X144" s="167">
        <v>0</v>
      </c>
      <c r="Y144" s="167"/>
      <c r="Z144" s="167" t="s">
        <v>359</v>
      </c>
      <c r="AA144" s="167">
        <v>0</v>
      </c>
      <c r="AB144" s="167"/>
      <c r="AC144" s="167" t="s">
        <v>335</v>
      </c>
      <c r="AD144" s="167">
        <v>5</v>
      </c>
      <c r="AE144" s="167"/>
      <c r="AF144" s="167" t="s">
        <v>360</v>
      </c>
      <c r="AG144" s="167">
        <v>5</v>
      </c>
      <c r="AH144" s="167"/>
      <c r="AI144" s="167" t="s">
        <v>452</v>
      </c>
      <c r="AJ144" s="167">
        <v>0</v>
      </c>
      <c r="AK144" s="167"/>
      <c r="AL144" s="167" t="s">
        <v>339</v>
      </c>
      <c r="AM144" s="167">
        <v>0</v>
      </c>
      <c r="AN144" s="167"/>
      <c r="AO144" s="167" t="s">
        <v>391</v>
      </c>
      <c r="AP144" s="167">
        <v>5</v>
      </c>
      <c r="AQ144" s="167"/>
      <c r="AR144" s="167" t="s">
        <v>392</v>
      </c>
      <c r="AS144" s="167">
        <v>5</v>
      </c>
      <c r="AT144" s="167"/>
      <c r="AU144" s="167" t="s">
        <v>443</v>
      </c>
      <c r="AV144" s="167">
        <v>0</v>
      </c>
      <c r="AW144" s="167"/>
      <c r="AX144" s="167" t="s">
        <v>413</v>
      </c>
      <c r="AY144" s="167">
        <v>0</v>
      </c>
      <c r="AZ144" s="167"/>
      <c r="BA144" s="167" t="s">
        <v>403</v>
      </c>
      <c r="BB144" s="167">
        <v>0</v>
      </c>
      <c r="BC144" s="167"/>
      <c r="BD144" s="167" t="s">
        <v>378</v>
      </c>
      <c r="BE144" s="167">
        <v>0</v>
      </c>
      <c r="BF144" s="167"/>
      <c r="BG144" s="167" t="s">
        <v>335</v>
      </c>
      <c r="BH144" s="167">
        <v>5</v>
      </c>
      <c r="BI144" s="167"/>
      <c r="BJ144" s="167" t="s">
        <v>366</v>
      </c>
      <c r="BK144" s="167">
        <v>0</v>
      </c>
      <c r="BL144" s="167"/>
      <c r="BM144" s="167" t="s">
        <v>348</v>
      </c>
      <c r="BN144" s="167">
        <v>5</v>
      </c>
      <c r="BO144" s="167"/>
      <c r="BP144" s="167" t="s">
        <v>380</v>
      </c>
      <c r="BQ144" s="167">
        <v>5</v>
      </c>
      <c r="BR144" s="167"/>
      <c r="BS144" s="167" t="s">
        <v>422</v>
      </c>
      <c r="BT144" s="167">
        <v>0</v>
      </c>
      <c r="BU144" s="167"/>
      <c r="BV144" s="167" t="s">
        <v>396</v>
      </c>
      <c r="BW144" s="167">
        <v>5</v>
      </c>
      <c r="BX144" s="169"/>
    </row>
    <row r="145" spans="1:76" x14ac:dyDescent="0.25">
      <c r="A145" s="160">
        <v>143</v>
      </c>
      <c r="B145" s="161">
        <v>44173.341956018499</v>
      </c>
      <c r="C145" s="161">
        <v>44173.365474537</v>
      </c>
      <c r="D145" s="162" t="s">
        <v>313</v>
      </c>
      <c r="E145" s="162" t="s">
        <v>314</v>
      </c>
      <c r="F145" s="162">
        <v>85</v>
      </c>
      <c r="G145" s="162"/>
      <c r="H145" s="162" t="s">
        <v>315</v>
      </c>
      <c r="I145" s="162"/>
      <c r="J145" s="162"/>
      <c r="K145" s="162" t="s">
        <v>239</v>
      </c>
      <c r="L145" s="162"/>
      <c r="M145" s="162"/>
      <c r="N145" s="163">
        <v>44173</v>
      </c>
      <c r="O145" s="162"/>
      <c r="P145" s="162"/>
      <c r="Q145" s="162" t="s">
        <v>386</v>
      </c>
      <c r="R145" s="162">
        <v>0</v>
      </c>
      <c r="S145" s="162"/>
      <c r="T145" s="162" t="s">
        <v>426</v>
      </c>
      <c r="U145" s="162">
        <v>0</v>
      </c>
      <c r="V145" s="162"/>
      <c r="W145" s="162" t="s">
        <v>388</v>
      </c>
      <c r="X145" s="162">
        <v>5</v>
      </c>
      <c r="Y145" s="162"/>
      <c r="Z145" s="162" t="s">
        <v>427</v>
      </c>
      <c r="AA145" s="162">
        <v>5</v>
      </c>
      <c r="AB145" s="162"/>
      <c r="AC145" s="162" t="s">
        <v>335</v>
      </c>
      <c r="AD145" s="162">
        <v>5</v>
      </c>
      <c r="AE145" s="162"/>
      <c r="AF145" s="162" t="s">
        <v>360</v>
      </c>
      <c r="AG145" s="162">
        <v>5</v>
      </c>
      <c r="AH145" s="162"/>
      <c r="AI145" s="162" t="s">
        <v>338</v>
      </c>
      <c r="AJ145" s="162">
        <v>5</v>
      </c>
      <c r="AK145" s="162"/>
      <c r="AL145" s="162" t="s">
        <v>361</v>
      </c>
      <c r="AM145" s="162">
        <v>5</v>
      </c>
      <c r="AN145" s="162"/>
      <c r="AO145" s="162" t="s">
        <v>391</v>
      </c>
      <c r="AP145" s="162">
        <v>5</v>
      </c>
      <c r="AQ145" s="162"/>
      <c r="AR145" s="162" t="s">
        <v>392</v>
      </c>
      <c r="AS145" s="162">
        <v>5</v>
      </c>
      <c r="AT145" s="162"/>
      <c r="AU145" s="162" t="s">
        <v>342</v>
      </c>
      <c r="AV145" s="162">
        <v>5</v>
      </c>
      <c r="AW145" s="162"/>
      <c r="AX145" s="162" t="s">
        <v>432</v>
      </c>
      <c r="AY145" s="162">
        <v>0</v>
      </c>
      <c r="AZ145" s="162"/>
      <c r="BA145" s="162" t="s">
        <v>393</v>
      </c>
      <c r="BB145" s="162">
        <v>5</v>
      </c>
      <c r="BC145" s="162"/>
      <c r="BD145" s="162" t="s">
        <v>404</v>
      </c>
      <c r="BE145" s="162">
        <v>5</v>
      </c>
      <c r="BF145" s="162"/>
      <c r="BG145" s="162" t="s">
        <v>335</v>
      </c>
      <c r="BH145" s="162">
        <v>5</v>
      </c>
      <c r="BI145" s="162"/>
      <c r="BJ145" s="162" t="s">
        <v>379</v>
      </c>
      <c r="BK145" s="162">
        <v>5</v>
      </c>
      <c r="BL145" s="162"/>
      <c r="BM145" s="162" t="s">
        <v>348</v>
      </c>
      <c r="BN145" s="162">
        <v>5</v>
      </c>
      <c r="BO145" s="162"/>
      <c r="BP145" s="162" t="s">
        <v>380</v>
      </c>
      <c r="BQ145" s="162">
        <v>5</v>
      </c>
      <c r="BR145" s="162"/>
      <c r="BS145" s="195" t="s">
        <v>381</v>
      </c>
      <c r="BT145" s="162">
        <v>5</v>
      </c>
      <c r="BU145" s="162"/>
      <c r="BV145" s="162" t="s">
        <v>396</v>
      </c>
      <c r="BW145" s="162">
        <v>5</v>
      </c>
      <c r="BX145" s="164"/>
    </row>
    <row r="146" spans="1:76" x14ac:dyDescent="0.25">
      <c r="A146" s="165">
        <v>144</v>
      </c>
      <c r="B146" s="166">
        <v>44173.3128125</v>
      </c>
      <c r="C146" s="166">
        <v>44173.365509259304</v>
      </c>
      <c r="D146" s="167" t="s">
        <v>237</v>
      </c>
      <c r="E146" s="167" t="s">
        <v>238</v>
      </c>
      <c r="F146" s="167">
        <v>95</v>
      </c>
      <c r="G146" s="167"/>
      <c r="H146" s="167" t="s">
        <v>238</v>
      </c>
      <c r="I146" s="167"/>
      <c r="J146" s="167"/>
      <c r="K146" s="167" t="s">
        <v>239</v>
      </c>
      <c r="L146" s="167"/>
      <c r="M146" s="167"/>
      <c r="N146" s="168">
        <v>44173</v>
      </c>
      <c r="O146" s="167"/>
      <c r="P146" s="167"/>
      <c r="Q146" s="167" t="s">
        <v>386</v>
      </c>
      <c r="R146" s="167">
        <v>0</v>
      </c>
      <c r="S146" s="167"/>
      <c r="T146" s="167" t="s">
        <v>387</v>
      </c>
      <c r="U146" s="167">
        <v>5</v>
      </c>
      <c r="V146" s="167"/>
      <c r="W146" s="167" t="s">
        <v>388</v>
      </c>
      <c r="X146" s="167">
        <v>5</v>
      </c>
      <c r="Y146" s="167"/>
      <c r="Z146" s="167" t="s">
        <v>427</v>
      </c>
      <c r="AA146" s="167">
        <v>5</v>
      </c>
      <c r="AB146" s="167"/>
      <c r="AC146" s="167" t="s">
        <v>335</v>
      </c>
      <c r="AD146" s="167">
        <v>5</v>
      </c>
      <c r="AE146" s="167"/>
      <c r="AF146" s="167" t="s">
        <v>360</v>
      </c>
      <c r="AG146" s="167">
        <v>5</v>
      </c>
      <c r="AH146" s="167"/>
      <c r="AI146" s="167" t="s">
        <v>338</v>
      </c>
      <c r="AJ146" s="167">
        <v>5</v>
      </c>
      <c r="AK146" s="167"/>
      <c r="AL146" s="167" t="s">
        <v>361</v>
      </c>
      <c r="AM146" s="167">
        <v>5</v>
      </c>
      <c r="AN146" s="167"/>
      <c r="AO146" s="167" t="s">
        <v>391</v>
      </c>
      <c r="AP146" s="167">
        <v>5</v>
      </c>
      <c r="AQ146" s="167"/>
      <c r="AR146" s="167" t="s">
        <v>392</v>
      </c>
      <c r="AS146" s="167">
        <v>5</v>
      </c>
      <c r="AT146" s="167"/>
      <c r="AU146" s="167" t="s">
        <v>342</v>
      </c>
      <c r="AV146" s="167">
        <v>5</v>
      </c>
      <c r="AW146" s="167"/>
      <c r="AX146" s="167" t="s">
        <v>343</v>
      </c>
      <c r="AY146" s="167">
        <v>5</v>
      </c>
      <c r="AZ146" s="167"/>
      <c r="BA146" s="167" t="s">
        <v>393</v>
      </c>
      <c r="BB146" s="167">
        <v>5</v>
      </c>
      <c r="BC146" s="167"/>
      <c r="BD146" s="167" t="s">
        <v>404</v>
      </c>
      <c r="BE146" s="167">
        <v>5</v>
      </c>
      <c r="BF146" s="167"/>
      <c r="BG146" s="167" t="s">
        <v>335</v>
      </c>
      <c r="BH146" s="167">
        <v>5</v>
      </c>
      <c r="BI146" s="167"/>
      <c r="BJ146" s="167" t="s">
        <v>379</v>
      </c>
      <c r="BK146" s="167">
        <v>5</v>
      </c>
      <c r="BL146" s="167"/>
      <c r="BM146" s="167" t="s">
        <v>348</v>
      </c>
      <c r="BN146" s="167">
        <v>5</v>
      </c>
      <c r="BO146" s="167"/>
      <c r="BP146" s="167" t="s">
        <v>380</v>
      </c>
      <c r="BQ146" s="167">
        <v>5</v>
      </c>
      <c r="BR146" s="167"/>
      <c r="BS146" s="194" t="s">
        <v>381</v>
      </c>
      <c r="BT146" s="167">
        <v>5</v>
      </c>
      <c r="BU146" s="167"/>
      <c r="BV146" s="167" t="s">
        <v>396</v>
      </c>
      <c r="BW146" s="167">
        <v>5</v>
      </c>
      <c r="BX146" s="169"/>
    </row>
    <row r="147" spans="1:76" x14ac:dyDescent="0.25">
      <c r="A147" s="160">
        <v>145</v>
      </c>
      <c r="B147" s="161">
        <v>44173.356539351902</v>
      </c>
      <c r="C147" s="161">
        <v>44173.365543981497</v>
      </c>
      <c r="D147" s="162" t="s">
        <v>708</v>
      </c>
      <c r="E147" s="162" t="s">
        <v>709</v>
      </c>
      <c r="F147" s="162">
        <v>95</v>
      </c>
      <c r="G147" s="162"/>
      <c r="H147" s="162" t="s">
        <v>710</v>
      </c>
      <c r="I147" s="162"/>
      <c r="J147" s="162"/>
      <c r="K147" s="162" t="s">
        <v>239</v>
      </c>
      <c r="L147" s="162"/>
      <c r="M147" s="162"/>
      <c r="N147" s="163">
        <v>44173</v>
      </c>
      <c r="O147" s="162"/>
      <c r="P147" s="162"/>
      <c r="Q147" s="162" t="s">
        <v>386</v>
      </c>
      <c r="R147" s="162">
        <v>0</v>
      </c>
      <c r="S147" s="162"/>
      <c r="T147" s="162" t="s">
        <v>387</v>
      </c>
      <c r="U147" s="162">
        <v>5</v>
      </c>
      <c r="V147" s="162"/>
      <c r="W147" s="162" t="s">
        <v>388</v>
      </c>
      <c r="X147" s="162">
        <v>5</v>
      </c>
      <c r="Y147" s="162"/>
      <c r="Z147" s="162" t="s">
        <v>427</v>
      </c>
      <c r="AA147" s="162">
        <v>5</v>
      </c>
      <c r="AB147" s="162"/>
      <c r="AC147" s="162" t="s">
        <v>335</v>
      </c>
      <c r="AD147" s="162">
        <v>5</v>
      </c>
      <c r="AE147" s="162"/>
      <c r="AF147" s="162" t="s">
        <v>360</v>
      </c>
      <c r="AG147" s="162">
        <v>5</v>
      </c>
      <c r="AH147" s="162"/>
      <c r="AI147" s="162" t="s">
        <v>338</v>
      </c>
      <c r="AJ147" s="162">
        <v>5</v>
      </c>
      <c r="AK147" s="162"/>
      <c r="AL147" s="162" t="s">
        <v>361</v>
      </c>
      <c r="AM147" s="162">
        <v>5</v>
      </c>
      <c r="AN147" s="162"/>
      <c r="AO147" s="162" t="s">
        <v>391</v>
      </c>
      <c r="AP147" s="162">
        <v>5</v>
      </c>
      <c r="AQ147" s="162"/>
      <c r="AR147" s="162" t="s">
        <v>392</v>
      </c>
      <c r="AS147" s="162">
        <v>5</v>
      </c>
      <c r="AT147" s="162"/>
      <c r="AU147" s="162" t="s">
        <v>342</v>
      </c>
      <c r="AV147" s="162">
        <v>5</v>
      </c>
      <c r="AW147" s="162"/>
      <c r="AX147" s="162" t="s">
        <v>343</v>
      </c>
      <c r="AY147" s="162">
        <v>5</v>
      </c>
      <c r="AZ147" s="162"/>
      <c r="BA147" s="162" t="s">
        <v>393</v>
      </c>
      <c r="BB147" s="162">
        <v>5</v>
      </c>
      <c r="BC147" s="162"/>
      <c r="BD147" s="162" t="s">
        <v>404</v>
      </c>
      <c r="BE147" s="162">
        <v>5</v>
      </c>
      <c r="BF147" s="162"/>
      <c r="BG147" s="162" t="s">
        <v>335</v>
      </c>
      <c r="BH147" s="162">
        <v>5</v>
      </c>
      <c r="BI147" s="162"/>
      <c r="BJ147" s="162" t="s">
        <v>379</v>
      </c>
      <c r="BK147" s="162">
        <v>5</v>
      </c>
      <c r="BL147" s="162"/>
      <c r="BM147" s="162" t="s">
        <v>348</v>
      </c>
      <c r="BN147" s="162">
        <v>5</v>
      </c>
      <c r="BO147" s="162"/>
      <c r="BP147" s="162" t="s">
        <v>380</v>
      </c>
      <c r="BQ147" s="162">
        <v>5</v>
      </c>
      <c r="BR147" s="162"/>
      <c r="BS147" s="195" t="s">
        <v>381</v>
      </c>
      <c r="BT147" s="162">
        <v>5</v>
      </c>
      <c r="BU147" s="162"/>
      <c r="BV147" s="162" t="s">
        <v>396</v>
      </c>
      <c r="BW147" s="162">
        <v>5</v>
      </c>
      <c r="BX147" s="164"/>
    </row>
    <row r="148" spans="1:76" x14ac:dyDescent="0.25">
      <c r="A148" s="165">
        <v>146</v>
      </c>
      <c r="B148" s="166">
        <v>44173.340300925898</v>
      </c>
      <c r="C148" s="166">
        <v>44173.365671296298</v>
      </c>
      <c r="D148" s="167" t="s">
        <v>711</v>
      </c>
      <c r="E148" s="167" t="s">
        <v>712</v>
      </c>
      <c r="F148" s="167">
        <v>85</v>
      </c>
      <c r="G148" s="167"/>
      <c r="H148" s="167" t="s">
        <v>713</v>
      </c>
      <c r="I148" s="167"/>
      <c r="J148" s="167"/>
      <c r="K148" s="167" t="s">
        <v>239</v>
      </c>
      <c r="L148" s="167"/>
      <c r="M148" s="167"/>
      <c r="N148" s="168">
        <v>44173</v>
      </c>
      <c r="O148" s="167"/>
      <c r="P148" s="167"/>
      <c r="Q148" s="167" t="s">
        <v>332</v>
      </c>
      <c r="R148" s="167">
        <v>0</v>
      </c>
      <c r="S148" s="167"/>
      <c r="T148" s="167" t="s">
        <v>426</v>
      </c>
      <c r="U148" s="167">
        <v>0</v>
      </c>
      <c r="V148" s="167"/>
      <c r="W148" s="167" t="s">
        <v>388</v>
      </c>
      <c r="X148" s="167">
        <v>5</v>
      </c>
      <c r="Y148" s="167"/>
      <c r="Z148" s="167" t="s">
        <v>335</v>
      </c>
      <c r="AA148" s="167">
        <v>0</v>
      </c>
      <c r="AB148" s="167"/>
      <c r="AC148" s="167" t="s">
        <v>335</v>
      </c>
      <c r="AD148" s="167">
        <v>5</v>
      </c>
      <c r="AE148" s="167"/>
      <c r="AF148" s="167" t="s">
        <v>360</v>
      </c>
      <c r="AG148" s="167">
        <v>5</v>
      </c>
      <c r="AH148" s="167"/>
      <c r="AI148" s="167" t="s">
        <v>338</v>
      </c>
      <c r="AJ148" s="167">
        <v>5</v>
      </c>
      <c r="AK148" s="167"/>
      <c r="AL148" s="167" t="s">
        <v>361</v>
      </c>
      <c r="AM148" s="167">
        <v>5</v>
      </c>
      <c r="AN148" s="167"/>
      <c r="AO148" s="167" t="s">
        <v>391</v>
      </c>
      <c r="AP148" s="167">
        <v>5</v>
      </c>
      <c r="AQ148" s="167"/>
      <c r="AR148" s="167" t="s">
        <v>392</v>
      </c>
      <c r="AS148" s="167">
        <v>5</v>
      </c>
      <c r="AT148" s="167"/>
      <c r="AU148" s="167" t="s">
        <v>342</v>
      </c>
      <c r="AV148" s="167">
        <v>5</v>
      </c>
      <c r="AW148" s="167"/>
      <c r="AX148" s="167" t="s">
        <v>343</v>
      </c>
      <c r="AY148" s="167">
        <v>5</v>
      </c>
      <c r="AZ148" s="167"/>
      <c r="BA148" s="167" t="s">
        <v>393</v>
      </c>
      <c r="BB148" s="167">
        <v>5</v>
      </c>
      <c r="BC148" s="167"/>
      <c r="BD148" s="167" t="s">
        <v>404</v>
      </c>
      <c r="BE148" s="167">
        <v>5</v>
      </c>
      <c r="BF148" s="167"/>
      <c r="BG148" s="167" t="s">
        <v>335</v>
      </c>
      <c r="BH148" s="167">
        <v>5</v>
      </c>
      <c r="BI148" s="167"/>
      <c r="BJ148" s="167" t="s">
        <v>379</v>
      </c>
      <c r="BK148" s="167">
        <v>5</v>
      </c>
      <c r="BL148" s="167"/>
      <c r="BM148" s="167" t="s">
        <v>348</v>
      </c>
      <c r="BN148" s="167">
        <v>5</v>
      </c>
      <c r="BO148" s="167"/>
      <c r="BP148" s="167" t="s">
        <v>380</v>
      </c>
      <c r="BQ148" s="167">
        <v>5</v>
      </c>
      <c r="BR148" s="167"/>
      <c r="BS148" s="194" t="s">
        <v>381</v>
      </c>
      <c r="BT148" s="167">
        <v>5</v>
      </c>
      <c r="BU148" s="167"/>
      <c r="BV148" s="167" t="s">
        <v>396</v>
      </c>
      <c r="BW148" s="167">
        <v>5</v>
      </c>
      <c r="BX148" s="169"/>
    </row>
    <row r="149" spans="1:76" x14ac:dyDescent="0.25">
      <c r="A149" s="160">
        <v>147</v>
      </c>
      <c r="B149" s="161">
        <v>44173.316111111097</v>
      </c>
      <c r="C149" s="161">
        <v>44173.365740740701</v>
      </c>
      <c r="D149" s="162" t="s">
        <v>240</v>
      </c>
      <c r="E149" s="162" t="s">
        <v>241</v>
      </c>
      <c r="F149" s="162">
        <v>70</v>
      </c>
      <c r="G149" s="162"/>
      <c r="H149" s="162" t="s">
        <v>242</v>
      </c>
      <c r="I149" s="162"/>
      <c r="J149" s="162"/>
      <c r="K149" s="162" t="s">
        <v>239</v>
      </c>
      <c r="L149" s="162"/>
      <c r="M149" s="162"/>
      <c r="N149" s="163">
        <v>44173</v>
      </c>
      <c r="O149" s="162"/>
      <c r="P149" s="162"/>
      <c r="Q149" s="162" t="s">
        <v>437</v>
      </c>
      <c r="R149" s="162">
        <v>5</v>
      </c>
      <c r="S149" s="162"/>
      <c r="T149" s="162" t="s">
        <v>387</v>
      </c>
      <c r="U149" s="162">
        <v>5</v>
      </c>
      <c r="V149" s="162"/>
      <c r="W149" s="162" t="s">
        <v>357</v>
      </c>
      <c r="X149" s="162">
        <v>0</v>
      </c>
      <c r="Y149" s="162"/>
      <c r="Z149" s="162" t="s">
        <v>335</v>
      </c>
      <c r="AA149" s="162">
        <v>0</v>
      </c>
      <c r="AB149" s="162"/>
      <c r="AC149" s="162" t="s">
        <v>335</v>
      </c>
      <c r="AD149" s="162">
        <v>5</v>
      </c>
      <c r="AE149" s="162"/>
      <c r="AF149" s="162" t="s">
        <v>375</v>
      </c>
      <c r="AG149" s="162">
        <v>0</v>
      </c>
      <c r="AH149" s="162"/>
      <c r="AI149" s="162" t="s">
        <v>389</v>
      </c>
      <c r="AJ149" s="162">
        <v>0</v>
      </c>
      <c r="AK149" s="162"/>
      <c r="AL149" s="162" t="s">
        <v>339</v>
      </c>
      <c r="AM149" s="162">
        <v>0</v>
      </c>
      <c r="AN149" s="162"/>
      <c r="AO149" s="162" t="s">
        <v>391</v>
      </c>
      <c r="AP149" s="162">
        <v>5</v>
      </c>
      <c r="AQ149" s="162"/>
      <c r="AR149" s="162" t="s">
        <v>392</v>
      </c>
      <c r="AS149" s="162">
        <v>5</v>
      </c>
      <c r="AT149" s="162"/>
      <c r="AU149" s="162" t="s">
        <v>342</v>
      </c>
      <c r="AV149" s="162">
        <v>5</v>
      </c>
      <c r="AW149" s="162"/>
      <c r="AX149" s="162" t="s">
        <v>343</v>
      </c>
      <c r="AY149" s="162">
        <v>5</v>
      </c>
      <c r="AZ149" s="162"/>
      <c r="BA149" s="162" t="s">
        <v>393</v>
      </c>
      <c r="BB149" s="162">
        <v>5</v>
      </c>
      <c r="BC149" s="162"/>
      <c r="BD149" s="162" t="s">
        <v>404</v>
      </c>
      <c r="BE149" s="162">
        <v>5</v>
      </c>
      <c r="BF149" s="162"/>
      <c r="BG149" s="162" t="s">
        <v>335</v>
      </c>
      <c r="BH149" s="162">
        <v>5</v>
      </c>
      <c r="BI149" s="162"/>
      <c r="BJ149" s="162" t="s">
        <v>379</v>
      </c>
      <c r="BK149" s="162">
        <v>5</v>
      </c>
      <c r="BL149" s="162"/>
      <c r="BM149" s="162" t="s">
        <v>348</v>
      </c>
      <c r="BN149" s="162">
        <v>5</v>
      </c>
      <c r="BO149" s="162"/>
      <c r="BP149" s="162" t="s">
        <v>380</v>
      </c>
      <c r="BQ149" s="162">
        <v>5</v>
      </c>
      <c r="BR149" s="162"/>
      <c r="BS149" s="195" t="s">
        <v>381</v>
      </c>
      <c r="BT149" s="162">
        <v>5</v>
      </c>
      <c r="BU149" s="162"/>
      <c r="BV149" s="162" t="s">
        <v>351</v>
      </c>
      <c r="BW149" s="162">
        <v>0</v>
      </c>
      <c r="BX149" s="164"/>
    </row>
    <row r="150" spans="1:76" x14ac:dyDescent="0.25">
      <c r="A150" s="165">
        <v>148</v>
      </c>
      <c r="B150" s="166">
        <v>44173.320914351803</v>
      </c>
      <c r="C150" s="166">
        <v>44173.365810185198</v>
      </c>
      <c r="D150" s="167" t="s">
        <v>714</v>
      </c>
      <c r="E150" s="167" t="s">
        <v>715</v>
      </c>
      <c r="F150" s="167">
        <v>75</v>
      </c>
      <c r="G150" s="167"/>
      <c r="H150" s="167" t="s">
        <v>715</v>
      </c>
      <c r="I150" s="167"/>
      <c r="J150" s="167"/>
      <c r="K150" s="167" t="s">
        <v>239</v>
      </c>
      <c r="L150" s="167"/>
      <c r="M150" s="167"/>
      <c r="N150" s="168">
        <v>44173</v>
      </c>
      <c r="O150" s="167"/>
      <c r="P150" s="167"/>
      <c r="Q150" s="167" t="s">
        <v>437</v>
      </c>
      <c r="R150" s="167">
        <v>5</v>
      </c>
      <c r="S150" s="167"/>
      <c r="T150" s="167" t="s">
        <v>387</v>
      </c>
      <c r="U150" s="167">
        <v>5</v>
      </c>
      <c r="V150" s="167"/>
      <c r="W150" s="167" t="s">
        <v>357</v>
      </c>
      <c r="X150" s="167">
        <v>0</v>
      </c>
      <c r="Y150" s="167"/>
      <c r="Z150" s="167" t="s">
        <v>335</v>
      </c>
      <c r="AA150" s="167">
        <v>0</v>
      </c>
      <c r="AB150" s="167"/>
      <c r="AC150" s="167" t="s">
        <v>335</v>
      </c>
      <c r="AD150" s="167">
        <v>5</v>
      </c>
      <c r="AE150" s="167"/>
      <c r="AF150" s="167" t="s">
        <v>401</v>
      </c>
      <c r="AG150" s="167">
        <v>0</v>
      </c>
      <c r="AH150" s="167"/>
      <c r="AI150" s="167" t="s">
        <v>389</v>
      </c>
      <c r="AJ150" s="167">
        <v>0</v>
      </c>
      <c r="AK150" s="167"/>
      <c r="AL150" s="167" t="s">
        <v>361</v>
      </c>
      <c r="AM150" s="167">
        <v>5</v>
      </c>
      <c r="AN150" s="167"/>
      <c r="AO150" s="167" t="s">
        <v>391</v>
      </c>
      <c r="AP150" s="167">
        <v>5</v>
      </c>
      <c r="AQ150" s="167"/>
      <c r="AR150" s="167" t="s">
        <v>392</v>
      </c>
      <c r="AS150" s="167">
        <v>5</v>
      </c>
      <c r="AT150" s="167"/>
      <c r="AU150" s="167" t="s">
        <v>342</v>
      </c>
      <c r="AV150" s="167">
        <v>5</v>
      </c>
      <c r="AW150" s="167"/>
      <c r="AX150" s="167" t="s">
        <v>343</v>
      </c>
      <c r="AY150" s="167">
        <v>5</v>
      </c>
      <c r="AZ150" s="167"/>
      <c r="BA150" s="167" t="s">
        <v>393</v>
      </c>
      <c r="BB150" s="167">
        <v>5</v>
      </c>
      <c r="BC150" s="167"/>
      <c r="BD150" s="167" t="s">
        <v>404</v>
      </c>
      <c r="BE150" s="167">
        <v>5</v>
      </c>
      <c r="BF150" s="167"/>
      <c r="BG150" s="167" t="s">
        <v>335</v>
      </c>
      <c r="BH150" s="167">
        <v>5</v>
      </c>
      <c r="BI150" s="167"/>
      <c r="BJ150" s="167" t="s">
        <v>379</v>
      </c>
      <c r="BK150" s="167">
        <v>5</v>
      </c>
      <c r="BL150" s="167"/>
      <c r="BM150" s="167" t="s">
        <v>348</v>
      </c>
      <c r="BN150" s="167">
        <v>5</v>
      </c>
      <c r="BO150" s="167"/>
      <c r="BP150" s="167" t="s">
        <v>380</v>
      </c>
      <c r="BQ150" s="167">
        <v>5</v>
      </c>
      <c r="BR150" s="167"/>
      <c r="BS150" s="194" t="s">
        <v>381</v>
      </c>
      <c r="BT150" s="167">
        <v>5</v>
      </c>
      <c r="BU150" s="167"/>
      <c r="BV150" s="167" t="s">
        <v>351</v>
      </c>
      <c r="BW150" s="167">
        <v>0</v>
      </c>
      <c r="BX150" s="169"/>
    </row>
    <row r="151" spans="1:76" x14ac:dyDescent="0.25">
      <c r="A151" s="160">
        <v>149</v>
      </c>
      <c r="B151" s="161">
        <v>44173.340185185203</v>
      </c>
      <c r="C151" s="161">
        <v>44173.365856481498</v>
      </c>
      <c r="D151" s="162" t="s">
        <v>716</v>
      </c>
      <c r="E151" s="162" t="s">
        <v>717</v>
      </c>
      <c r="F151" s="162">
        <v>75</v>
      </c>
      <c r="G151" s="162"/>
      <c r="H151" s="162" t="s">
        <v>718</v>
      </c>
      <c r="I151" s="162"/>
      <c r="J151" s="162"/>
      <c r="K151" s="162" t="s">
        <v>239</v>
      </c>
      <c r="L151" s="162"/>
      <c r="M151" s="162"/>
      <c r="N151" s="163">
        <v>44173</v>
      </c>
      <c r="O151" s="162"/>
      <c r="P151" s="162"/>
      <c r="Q151" s="162" t="s">
        <v>437</v>
      </c>
      <c r="R151" s="162">
        <v>5</v>
      </c>
      <c r="S151" s="162"/>
      <c r="T151" s="162" t="s">
        <v>387</v>
      </c>
      <c r="U151" s="162">
        <v>5</v>
      </c>
      <c r="V151" s="162"/>
      <c r="W151" s="162" t="s">
        <v>357</v>
      </c>
      <c r="X151" s="162">
        <v>0</v>
      </c>
      <c r="Y151" s="162"/>
      <c r="Z151" s="162" t="s">
        <v>335</v>
      </c>
      <c r="AA151" s="162">
        <v>0</v>
      </c>
      <c r="AB151" s="162"/>
      <c r="AC151" s="162" t="s">
        <v>335</v>
      </c>
      <c r="AD151" s="162">
        <v>5</v>
      </c>
      <c r="AE151" s="162"/>
      <c r="AF151" s="162" t="s">
        <v>375</v>
      </c>
      <c r="AG151" s="162">
        <v>0</v>
      </c>
      <c r="AH151" s="162"/>
      <c r="AI151" s="162" t="s">
        <v>389</v>
      </c>
      <c r="AJ151" s="162">
        <v>0</v>
      </c>
      <c r="AK151" s="162"/>
      <c r="AL151" s="162" t="s">
        <v>361</v>
      </c>
      <c r="AM151" s="162">
        <v>5</v>
      </c>
      <c r="AN151" s="162"/>
      <c r="AO151" s="162" t="s">
        <v>391</v>
      </c>
      <c r="AP151" s="162">
        <v>5</v>
      </c>
      <c r="AQ151" s="162"/>
      <c r="AR151" s="162" t="s">
        <v>392</v>
      </c>
      <c r="AS151" s="162">
        <v>5</v>
      </c>
      <c r="AT151" s="162"/>
      <c r="AU151" s="162" t="s">
        <v>342</v>
      </c>
      <c r="AV151" s="162">
        <v>5</v>
      </c>
      <c r="AW151" s="162"/>
      <c r="AX151" s="162" t="s">
        <v>343</v>
      </c>
      <c r="AY151" s="162">
        <v>5</v>
      </c>
      <c r="AZ151" s="162"/>
      <c r="BA151" s="162" t="s">
        <v>393</v>
      </c>
      <c r="BB151" s="162">
        <v>5</v>
      </c>
      <c r="BC151" s="162"/>
      <c r="BD151" s="162" t="s">
        <v>404</v>
      </c>
      <c r="BE151" s="162">
        <v>5</v>
      </c>
      <c r="BF151" s="162"/>
      <c r="BG151" s="162" t="s">
        <v>335</v>
      </c>
      <c r="BH151" s="162">
        <v>5</v>
      </c>
      <c r="BI151" s="162"/>
      <c r="BJ151" s="162" t="s">
        <v>379</v>
      </c>
      <c r="BK151" s="162">
        <v>5</v>
      </c>
      <c r="BL151" s="162"/>
      <c r="BM151" s="162" t="s">
        <v>348</v>
      </c>
      <c r="BN151" s="162">
        <v>5</v>
      </c>
      <c r="BO151" s="162"/>
      <c r="BP151" s="162" t="s">
        <v>380</v>
      </c>
      <c r="BQ151" s="162">
        <v>5</v>
      </c>
      <c r="BR151" s="162"/>
      <c r="BS151" s="195" t="s">
        <v>381</v>
      </c>
      <c r="BT151" s="162">
        <v>5</v>
      </c>
      <c r="BU151" s="162"/>
      <c r="BV151" s="162" t="s">
        <v>351</v>
      </c>
      <c r="BW151" s="162">
        <v>0</v>
      </c>
      <c r="BX151" s="164"/>
    </row>
    <row r="152" spans="1:76" x14ac:dyDescent="0.25">
      <c r="A152" s="165">
        <v>150</v>
      </c>
      <c r="B152" s="166">
        <v>44173.354247685202</v>
      </c>
      <c r="C152" s="166">
        <v>44173.3661111111</v>
      </c>
      <c r="D152" s="167" t="s">
        <v>316</v>
      </c>
      <c r="E152" s="167" t="s">
        <v>317</v>
      </c>
      <c r="F152" s="167">
        <v>80</v>
      </c>
      <c r="G152" s="167"/>
      <c r="H152" s="167" t="s">
        <v>317</v>
      </c>
      <c r="I152" s="167"/>
      <c r="J152" s="167"/>
      <c r="K152" s="167" t="s">
        <v>239</v>
      </c>
      <c r="L152" s="167"/>
      <c r="M152" s="167"/>
      <c r="N152" s="168">
        <v>44173</v>
      </c>
      <c r="O152" s="167"/>
      <c r="P152" s="167"/>
      <c r="Q152" s="167" t="s">
        <v>437</v>
      </c>
      <c r="R152" s="167">
        <v>5</v>
      </c>
      <c r="S152" s="167"/>
      <c r="T152" s="167" t="s">
        <v>387</v>
      </c>
      <c r="U152" s="167">
        <v>5</v>
      </c>
      <c r="V152" s="167"/>
      <c r="W152" s="167" t="s">
        <v>357</v>
      </c>
      <c r="X152" s="167">
        <v>0</v>
      </c>
      <c r="Y152" s="167"/>
      <c r="Z152" s="167" t="s">
        <v>427</v>
      </c>
      <c r="AA152" s="167">
        <v>5</v>
      </c>
      <c r="AB152" s="167"/>
      <c r="AC152" s="167" t="s">
        <v>335</v>
      </c>
      <c r="AD152" s="167">
        <v>5</v>
      </c>
      <c r="AE152" s="167"/>
      <c r="AF152" s="167" t="s">
        <v>375</v>
      </c>
      <c r="AG152" s="167">
        <v>0</v>
      </c>
      <c r="AH152" s="167"/>
      <c r="AI152" s="167" t="s">
        <v>389</v>
      </c>
      <c r="AJ152" s="167">
        <v>0</v>
      </c>
      <c r="AK152" s="167"/>
      <c r="AL152" s="167" t="s">
        <v>361</v>
      </c>
      <c r="AM152" s="167">
        <v>5</v>
      </c>
      <c r="AN152" s="167"/>
      <c r="AO152" s="167" t="s">
        <v>391</v>
      </c>
      <c r="AP152" s="167">
        <v>5</v>
      </c>
      <c r="AQ152" s="167"/>
      <c r="AR152" s="167" t="s">
        <v>392</v>
      </c>
      <c r="AS152" s="167">
        <v>5</v>
      </c>
      <c r="AT152" s="167"/>
      <c r="AU152" s="167" t="s">
        <v>342</v>
      </c>
      <c r="AV152" s="167">
        <v>5</v>
      </c>
      <c r="AW152" s="167"/>
      <c r="AX152" s="167" t="s">
        <v>343</v>
      </c>
      <c r="AY152" s="167">
        <v>5</v>
      </c>
      <c r="AZ152" s="167"/>
      <c r="BA152" s="167" t="s">
        <v>393</v>
      </c>
      <c r="BB152" s="167">
        <v>5</v>
      </c>
      <c r="BC152" s="167"/>
      <c r="BD152" s="167" t="s">
        <v>404</v>
      </c>
      <c r="BE152" s="167">
        <v>5</v>
      </c>
      <c r="BF152" s="167"/>
      <c r="BG152" s="167" t="s">
        <v>335</v>
      </c>
      <c r="BH152" s="167">
        <v>5</v>
      </c>
      <c r="BI152" s="167"/>
      <c r="BJ152" s="167" t="s">
        <v>379</v>
      </c>
      <c r="BK152" s="167">
        <v>5</v>
      </c>
      <c r="BL152" s="167"/>
      <c r="BM152" s="167" t="s">
        <v>348</v>
      </c>
      <c r="BN152" s="167">
        <v>5</v>
      </c>
      <c r="BO152" s="167"/>
      <c r="BP152" s="167" t="s">
        <v>380</v>
      </c>
      <c r="BQ152" s="167">
        <v>5</v>
      </c>
      <c r="BR152" s="167"/>
      <c r="BS152" s="194" t="s">
        <v>381</v>
      </c>
      <c r="BT152" s="167">
        <v>5</v>
      </c>
      <c r="BU152" s="167"/>
      <c r="BV152" s="167" t="s">
        <v>351</v>
      </c>
      <c r="BW152" s="167">
        <v>0</v>
      </c>
      <c r="BX152" s="169"/>
    </row>
    <row r="153" spans="1:76" x14ac:dyDescent="0.25">
      <c r="A153" s="160">
        <v>151</v>
      </c>
      <c r="B153" s="161">
        <v>44173.353657407402</v>
      </c>
      <c r="C153" s="161">
        <v>44173.366793981499</v>
      </c>
      <c r="D153" s="162" t="s">
        <v>273</v>
      </c>
      <c r="E153" s="162" t="s">
        <v>274</v>
      </c>
      <c r="F153" s="162">
        <v>65</v>
      </c>
      <c r="G153" s="162"/>
      <c r="H153" s="162" t="s">
        <v>275</v>
      </c>
      <c r="I153" s="162"/>
      <c r="J153" s="162"/>
      <c r="K153" s="162" t="s">
        <v>246</v>
      </c>
      <c r="L153" s="162"/>
      <c r="M153" s="162"/>
      <c r="N153" s="163">
        <v>44173</v>
      </c>
      <c r="O153" s="162"/>
      <c r="P153" s="162"/>
      <c r="Q153" s="162" t="s">
        <v>386</v>
      </c>
      <c r="R153" s="162">
        <v>0</v>
      </c>
      <c r="S153" s="162"/>
      <c r="T153" s="162" t="s">
        <v>387</v>
      </c>
      <c r="U153" s="162">
        <v>5</v>
      </c>
      <c r="V153" s="162"/>
      <c r="W153" s="162" t="s">
        <v>374</v>
      </c>
      <c r="X153" s="162">
        <v>0</v>
      </c>
      <c r="Y153" s="162"/>
      <c r="Z153" s="162" t="s">
        <v>427</v>
      </c>
      <c r="AA153" s="162">
        <v>5</v>
      </c>
      <c r="AB153" s="162"/>
      <c r="AC153" s="162" t="s">
        <v>335</v>
      </c>
      <c r="AD153" s="162">
        <v>5</v>
      </c>
      <c r="AE153" s="162"/>
      <c r="AF153" s="162" t="s">
        <v>360</v>
      </c>
      <c r="AG153" s="162">
        <v>5</v>
      </c>
      <c r="AH153" s="162"/>
      <c r="AI153" s="162" t="s">
        <v>338</v>
      </c>
      <c r="AJ153" s="162">
        <v>5</v>
      </c>
      <c r="AK153" s="162"/>
      <c r="AL153" s="162" t="s">
        <v>361</v>
      </c>
      <c r="AM153" s="162">
        <v>5</v>
      </c>
      <c r="AN153" s="162"/>
      <c r="AO153" s="162" t="s">
        <v>442</v>
      </c>
      <c r="AP153" s="162">
        <v>0</v>
      </c>
      <c r="AQ153" s="162"/>
      <c r="AR153" s="162" t="s">
        <v>392</v>
      </c>
      <c r="AS153" s="162">
        <v>5</v>
      </c>
      <c r="AT153" s="162"/>
      <c r="AU153" s="162" t="s">
        <v>456</v>
      </c>
      <c r="AV153" s="162">
        <v>0</v>
      </c>
      <c r="AW153" s="162"/>
      <c r="AX153" s="162" t="s">
        <v>363</v>
      </c>
      <c r="AY153" s="162">
        <v>0</v>
      </c>
      <c r="AZ153" s="162"/>
      <c r="BA153" s="162" t="s">
        <v>364</v>
      </c>
      <c r="BB153" s="162">
        <v>0</v>
      </c>
      <c r="BC153" s="162"/>
      <c r="BD153" s="162" t="s">
        <v>378</v>
      </c>
      <c r="BE153" s="162">
        <v>0</v>
      </c>
      <c r="BF153" s="162"/>
      <c r="BG153" s="162" t="s">
        <v>335</v>
      </c>
      <c r="BH153" s="162">
        <v>5</v>
      </c>
      <c r="BI153" s="162"/>
      <c r="BJ153" s="162" t="s">
        <v>379</v>
      </c>
      <c r="BK153" s="162">
        <v>5</v>
      </c>
      <c r="BL153" s="162"/>
      <c r="BM153" s="162" t="s">
        <v>348</v>
      </c>
      <c r="BN153" s="162">
        <v>5</v>
      </c>
      <c r="BO153" s="162"/>
      <c r="BP153" s="162" t="s">
        <v>380</v>
      </c>
      <c r="BQ153" s="162">
        <v>5</v>
      </c>
      <c r="BR153" s="162"/>
      <c r="BS153" s="195" t="s">
        <v>381</v>
      </c>
      <c r="BT153" s="162">
        <v>5</v>
      </c>
      <c r="BU153" s="162"/>
      <c r="BV153" s="162" t="s">
        <v>396</v>
      </c>
      <c r="BW153" s="162">
        <v>5</v>
      </c>
      <c r="BX153" s="164"/>
    </row>
    <row r="154" spans="1:76" x14ac:dyDescent="0.25">
      <c r="A154" s="165">
        <v>152</v>
      </c>
      <c r="B154" s="166">
        <v>44173.347337963001</v>
      </c>
      <c r="C154" s="166">
        <v>44173.367766203701</v>
      </c>
      <c r="D154" s="167" t="s">
        <v>719</v>
      </c>
      <c r="E154" s="167" t="s">
        <v>720</v>
      </c>
      <c r="F154" s="167">
        <v>50</v>
      </c>
      <c r="G154" s="167"/>
      <c r="H154" s="167" t="s">
        <v>720</v>
      </c>
      <c r="I154" s="167"/>
      <c r="J154" s="167"/>
      <c r="K154" s="167" t="s">
        <v>230</v>
      </c>
      <c r="L154" s="167"/>
      <c r="M154" s="167"/>
      <c r="N154" s="168">
        <v>44173</v>
      </c>
      <c r="O154" s="167"/>
      <c r="P154" s="167"/>
      <c r="Q154" s="167" t="s">
        <v>355</v>
      </c>
      <c r="R154" s="167">
        <v>0</v>
      </c>
      <c r="S154" s="167"/>
      <c r="T154" s="167" t="s">
        <v>426</v>
      </c>
      <c r="U154" s="167">
        <v>0</v>
      </c>
      <c r="V154" s="167"/>
      <c r="W154" s="167" t="s">
        <v>411</v>
      </c>
      <c r="X154" s="167">
        <v>0</v>
      </c>
      <c r="Y154" s="167"/>
      <c r="Z154" s="167" t="s">
        <v>427</v>
      </c>
      <c r="AA154" s="167">
        <v>5</v>
      </c>
      <c r="AB154" s="167"/>
      <c r="AC154" s="167" t="s">
        <v>400</v>
      </c>
      <c r="AD154" s="167">
        <v>0</v>
      </c>
      <c r="AE154" s="167"/>
      <c r="AF154" s="167" t="s">
        <v>360</v>
      </c>
      <c r="AG154" s="167">
        <v>5</v>
      </c>
      <c r="AH154" s="167"/>
      <c r="AI154" s="167" t="s">
        <v>389</v>
      </c>
      <c r="AJ154" s="167">
        <v>0</v>
      </c>
      <c r="AK154" s="167"/>
      <c r="AL154" s="167" t="s">
        <v>361</v>
      </c>
      <c r="AM154" s="167">
        <v>5</v>
      </c>
      <c r="AN154" s="167"/>
      <c r="AO154" s="167" t="s">
        <v>428</v>
      </c>
      <c r="AP154" s="167">
        <v>0</v>
      </c>
      <c r="AQ154" s="167"/>
      <c r="AR154" s="167" t="s">
        <v>392</v>
      </c>
      <c r="AS154" s="167">
        <v>5</v>
      </c>
      <c r="AT154" s="167"/>
      <c r="AU154" s="167" t="s">
        <v>342</v>
      </c>
      <c r="AV154" s="167">
        <v>5</v>
      </c>
      <c r="AW154" s="167"/>
      <c r="AX154" s="167" t="s">
        <v>413</v>
      </c>
      <c r="AY154" s="167">
        <v>0</v>
      </c>
      <c r="AZ154" s="167"/>
      <c r="BA154" s="167" t="s">
        <v>393</v>
      </c>
      <c r="BB154" s="167">
        <v>5</v>
      </c>
      <c r="BC154" s="167"/>
      <c r="BD154" s="167" t="s">
        <v>378</v>
      </c>
      <c r="BE154" s="167">
        <v>0</v>
      </c>
      <c r="BF154" s="167"/>
      <c r="BG154" s="167" t="s">
        <v>335</v>
      </c>
      <c r="BH154" s="167">
        <v>5</v>
      </c>
      <c r="BI154" s="167"/>
      <c r="BJ154" s="167" t="s">
        <v>395</v>
      </c>
      <c r="BK154" s="167">
        <v>0</v>
      </c>
      <c r="BL154" s="167"/>
      <c r="BM154" s="167" t="s">
        <v>348</v>
      </c>
      <c r="BN154" s="167">
        <v>5</v>
      </c>
      <c r="BO154" s="167"/>
      <c r="BP154" s="167" t="s">
        <v>380</v>
      </c>
      <c r="BQ154" s="167">
        <v>5</v>
      </c>
      <c r="BR154" s="167"/>
      <c r="BS154" s="194" t="s">
        <v>406</v>
      </c>
      <c r="BT154" s="167">
        <v>0</v>
      </c>
      <c r="BU154" s="167"/>
      <c r="BV154" s="167" t="s">
        <v>396</v>
      </c>
      <c r="BW154" s="167">
        <v>5</v>
      </c>
      <c r="BX154" s="169"/>
    </row>
    <row r="155" spans="1:76" x14ac:dyDescent="0.25">
      <c r="A155" s="160">
        <v>153</v>
      </c>
      <c r="B155" s="161">
        <v>44173.349074074104</v>
      </c>
      <c r="C155" s="161">
        <v>44173.368726851797</v>
      </c>
      <c r="D155" s="162" t="s">
        <v>721</v>
      </c>
      <c r="E155" s="162" t="s">
        <v>722</v>
      </c>
      <c r="F155" s="162">
        <v>85</v>
      </c>
      <c r="G155" s="162"/>
      <c r="H155" s="162" t="s">
        <v>723</v>
      </c>
      <c r="I155" s="162"/>
      <c r="J155" s="162"/>
      <c r="K155" s="162" t="s">
        <v>230</v>
      </c>
      <c r="L155" s="162"/>
      <c r="M155" s="162"/>
      <c r="N155" s="163">
        <v>44173</v>
      </c>
      <c r="O155" s="162"/>
      <c r="P155" s="162"/>
      <c r="Q155" s="162" t="s">
        <v>332</v>
      </c>
      <c r="R155" s="162">
        <v>0</v>
      </c>
      <c r="S155" s="162"/>
      <c r="T155" s="162" t="s">
        <v>387</v>
      </c>
      <c r="U155" s="162">
        <v>5</v>
      </c>
      <c r="V155" s="162"/>
      <c r="W155" s="162" t="s">
        <v>334</v>
      </c>
      <c r="X155" s="162">
        <v>0</v>
      </c>
      <c r="Y155" s="162"/>
      <c r="Z155" s="162" t="s">
        <v>335</v>
      </c>
      <c r="AA155" s="162">
        <v>0</v>
      </c>
      <c r="AB155" s="162"/>
      <c r="AC155" s="162" t="s">
        <v>335</v>
      </c>
      <c r="AD155" s="162">
        <v>5</v>
      </c>
      <c r="AE155" s="162"/>
      <c r="AF155" s="162" t="s">
        <v>360</v>
      </c>
      <c r="AG155" s="162">
        <v>5</v>
      </c>
      <c r="AH155" s="162"/>
      <c r="AI155" s="162" t="s">
        <v>338</v>
      </c>
      <c r="AJ155" s="162">
        <v>5</v>
      </c>
      <c r="AK155" s="162"/>
      <c r="AL155" s="162" t="s">
        <v>361</v>
      </c>
      <c r="AM155" s="162">
        <v>5</v>
      </c>
      <c r="AN155" s="162"/>
      <c r="AO155" s="162" t="s">
        <v>391</v>
      </c>
      <c r="AP155" s="162">
        <v>5</v>
      </c>
      <c r="AQ155" s="162"/>
      <c r="AR155" s="162" t="s">
        <v>392</v>
      </c>
      <c r="AS155" s="162">
        <v>5</v>
      </c>
      <c r="AT155" s="162"/>
      <c r="AU155" s="162" t="s">
        <v>342</v>
      </c>
      <c r="AV155" s="162">
        <v>5</v>
      </c>
      <c r="AW155" s="162"/>
      <c r="AX155" s="162" t="s">
        <v>343</v>
      </c>
      <c r="AY155" s="162">
        <v>5</v>
      </c>
      <c r="AZ155" s="162"/>
      <c r="BA155" s="162" t="s">
        <v>393</v>
      </c>
      <c r="BB155" s="162">
        <v>5</v>
      </c>
      <c r="BC155" s="162"/>
      <c r="BD155" s="162" t="s">
        <v>404</v>
      </c>
      <c r="BE155" s="162">
        <v>5</v>
      </c>
      <c r="BF155" s="162"/>
      <c r="BG155" s="162" t="s">
        <v>335</v>
      </c>
      <c r="BH155" s="162">
        <v>5</v>
      </c>
      <c r="BI155" s="162"/>
      <c r="BJ155" s="162" t="s">
        <v>379</v>
      </c>
      <c r="BK155" s="162">
        <v>5</v>
      </c>
      <c r="BL155" s="162"/>
      <c r="BM155" s="162" t="s">
        <v>348</v>
      </c>
      <c r="BN155" s="162">
        <v>5</v>
      </c>
      <c r="BO155" s="162"/>
      <c r="BP155" s="162" t="s">
        <v>380</v>
      </c>
      <c r="BQ155" s="162">
        <v>5</v>
      </c>
      <c r="BR155" s="162"/>
      <c r="BS155" s="195" t="s">
        <v>381</v>
      </c>
      <c r="BT155" s="162">
        <v>5</v>
      </c>
      <c r="BU155" s="162"/>
      <c r="BV155" s="162" t="s">
        <v>396</v>
      </c>
      <c r="BW155" s="162">
        <v>5</v>
      </c>
      <c r="BX155" s="164"/>
    </row>
    <row r="156" spans="1:76" x14ac:dyDescent="0.25">
      <c r="A156" s="165">
        <v>154</v>
      </c>
      <c r="B156" s="166">
        <v>44173.353252314802</v>
      </c>
      <c r="C156" s="166">
        <v>44173.371319444399</v>
      </c>
      <c r="D156" s="167" t="s">
        <v>268</v>
      </c>
      <c r="E156" s="167" t="s">
        <v>269</v>
      </c>
      <c r="F156" s="167">
        <v>75</v>
      </c>
      <c r="G156" s="167"/>
      <c r="H156" s="167" t="s">
        <v>724</v>
      </c>
      <c r="I156" s="167"/>
      <c r="J156" s="167"/>
      <c r="K156" s="167" t="s">
        <v>246</v>
      </c>
      <c r="L156" s="167"/>
      <c r="M156" s="167"/>
      <c r="N156" s="168">
        <v>44173</v>
      </c>
      <c r="O156" s="167"/>
      <c r="P156" s="167"/>
      <c r="Q156" s="167" t="s">
        <v>332</v>
      </c>
      <c r="R156" s="167">
        <v>0</v>
      </c>
      <c r="S156" s="167"/>
      <c r="T156" s="167" t="s">
        <v>387</v>
      </c>
      <c r="U156" s="167">
        <v>5</v>
      </c>
      <c r="V156" s="167"/>
      <c r="W156" s="167" t="s">
        <v>411</v>
      </c>
      <c r="X156" s="167">
        <v>0</v>
      </c>
      <c r="Y156" s="167"/>
      <c r="Z156" s="167" t="s">
        <v>427</v>
      </c>
      <c r="AA156" s="167">
        <v>5</v>
      </c>
      <c r="AB156" s="167"/>
      <c r="AC156" s="167" t="s">
        <v>335</v>
      </c>
      <c r="AD156" s="167">
        <v>5</v>
      </c>
      <c r="AE156" s="167"/>
      <c r="AF156" s="167" t="s">
        <v>375</v>
      </c>
      <c r="AG156" s="167">
        <v>0</v>
      </c>
      <c r="AH156" s="167"/>
      <c r="AI156" s="167" t="s">
        <v>412</v>
      </c>
      <c r="AJ156" s="167">
        <v>0</v>
      </c>
      <c r="AK156" s="167"/>
      <c r="AL156" s="167" t="s">
        <v>361</v>
      </c>
      <c r="AM156" s="167">
        <v>5</v>
      </c>
      <c r="AN156" s="167"/>
      <c r="AO156" s="167" t="s">
        <v>391</v>
      </c>
      <c r="AP156" s="167">
        <v>5</v>
      </c>
      <c r="AQ156" s="167"/>
      <c r="AR156" s="167" t="s">
        <v>392</v>
      </c>
      <c r="AS156" s="167">
        <v>5</v>
      </c>
      <c r="AT156" s="167"/>
      <c r="AU156" s="167" t="s">
        <v>342</v>
      </c>
      <c r="AV156" s="167">
        <v>5</v>
      </c>
      <c r="AW156" s="167"/>
      <c r="AX156" s="167" t="s">
        <v>343</v>
      </c>
      <c r="AY156" s="167">
        <v>5</v>
      </c>
      <c r="AZ156" s="167"/>
      <c r="BA156" s="167" t="s">
        <v>393</v>
      </c>
      <c r="BB156" s="167">
        <v>5</v>
      </c>
      <c r="BC156" s="167"/>
      <c r="BD156" s="167" t="s">
        <v>378</v>
      </c>
      <c r="BE156" s="167">
        <v>0</v>
      </c>
      <c r="BF156" s="167"/>
      <c r="BG156" s="167" t="s">
        <v>335</v>
      </c>
      <c r="BH156" s="167">
        <v>5</v>
      </c>
      <c r="BI156" s="167"/>
      <c r="BJ156" s="167" t="s">
        <v>379</v>
      </c>
      <c r="BK156" s="167">
        <v>5</v>
      </c>
      <c r="BL156" s="167"/>
      <c r="BM156" s="167" t="s">
        <v>348</v>
      </c>
      <c r="BN156" s="167">
        <v>5</v>
      </c>
      <c r="BO156" s="167"/>
      <c r="BP156" s="167" t="s">
        <v>380</v>
      </c>
      <c r="BQ156" s="167">
        <v>5</v>
      </c>
      <c r="BR156" s="167"/>
      <c r="BS156" s="194" t="s">
        <v>381</v>
      </c>
      <c r="BT156" s="167">
        <v>5</v>
      </c>
      <c r="BU156" s="167"/>
      <c r="BV156" s="167" t="s">
        <v>396</v>
      </c>
      <c r="BW156" s="167">
        <v>5</v>
      </c>
      <c r="BX156" s="169"/>
    </row>
    <row r="157" spans="1:76" x14ac:dyDescent="0.25">
      <c r="A157" s="160">
        <v>155</v>
      </c>
      <c r="B157" s="161">
        <v>44173.315462963001</v>
      </c>
      <c r="C157" s="161">
        <v>44173.371817129599</v>
      </c>
      <c r="D157" s="162" t="s">
        <v>725</v>
      </c>
      <c r="E157" s="162" t="s">
        <v>587</v>
      </c>
      <c r="F157" s="162">
        <v>75</v>
      </c>
      <c r="G157" s="162"/>
      <c r="H157" s="162" t="s">
        <v>726</v>
      </c>
      <c r="I157" s="162"/>
      <c r="J157" s="162"/>
      <c r="K157" s="162" t="s">
        <v>143</v>
      </c>
      <c r="L157" s="162"/>
      <c r="M157" s="162"/>
      <c r="N157" s="163">
        <v>44173</v>
      </c>
      <c r="O157" s="162"/>
      <c r="P157" s="162"/>
      <c r="Q157" s="162" t="s">
        <v>386</v>
      </c>
      <c r="R157" s="162">
        <v>0</v>
      </c>
      <c r="S157" s="162"/>
      <c r="T157" s="162" t="s">
        <v>333</v>
      </c>
      <c r="U157" s="162">
        <v>0</v>
      </c>
      <c r="V157" s="162"/>
      <c r="W157" s="162" t="s">
        <v>334</v>
      </c>
      <c r="X157" s="162">
        <v>0</v>
      </c>
      <c r="Y157" s="162"/>
      <c r="Z157" s="162" t="s">
        <v>400</v>
      </c>
      <c r="AA157" s="162">
        <v>0</v>
      </c>
      <c r="AB157" s="162"/>
      <c r="AC157" s="162" t="s">
        <v>335</v>
      </c>
      <c r="AD157" s="162">
        <v>5</v>
      </c>
      <c r="AE157" s="162"/>
      <c r="AF157" s="162" t="s">
        <v>360</v>
      </c>
      <c r="AG157" s="162">
        <v>5</v>
      </c>
      <c r="AH157" s="162"/>
      <c r="AI157" s="162" t="s">
        <v>389</v>
      </c>
      <c r="AJ157" s="162">
        <v>0</v>
      </c>
      <c r="AK157" s="162"/>
      <c r="AL157" s="162" t="s">
        <v>361</v>
      </c>
      <c r="AM157" s="162">
        <v>5</v>
      </c>
      <c r="AN157" s="162"/>
      <c r="AO157" s="162" t="s">
        <v>391</v>
      </c>
      <c r="AP157" s="162">
        <v>5</v>
      </c>
      <c r="AQ157" s="162"/>
      <c r="AR157" s="162" t="s">
        <v>392</v>
      </c>
      <c r="AS157" s="162">
        <v>5</v>
      </c>
      <c r="AT157" s="162"/>
      <c r="AU157" s="162" t="s">
        <v>342</v>
      </c>
      <c r="AV157" s="162">
        <v>5</v>
      </c>
      <c r="AW157" s="162"/>
      <c r="AX157" s="162" t="s">
        <v>343</v>
      </c>
      <c r="AY157" s="162">
        <v>5</v>
      </c>
      <c r="AZ157" s="162"/>
      <c r="BA157" s="162" t="s">
        <v>393</v>
      </c>
      <c r="BB157" s="162">
        <v>5</v>
      </c>
      <c r="BC157" s="162"/>
      <c r="BD157" s="162" t="s">
        <v>404</v>
      </c>
      <c r="BE157" s="162">
        <v>5</v>
      </c>
      <c r="BF157" s="162"/>
      <c r="BG157" s="162" t="s">
        <v>335</v>
      </c>
      <c r="BH157" s="162">
        <v>5</v>
      </c>
      <c r="BI157" s="162"/>
      <c r="BJ157" s="162" t="s">
        <v>379</v>
      </c>
      <c r="BK157" s="162">
        <v>5</v>
      </c>
      <c r="BL157" s="162"/>
      <c r="BM157" s="162" t="s">
        <v>348</v>
      </c>
      <c r="BN157" s="162">
        <v>5</v>
      </c>
      <c r="BO157" s="162"/>
      <c r="BP157" s="162" t="s">
        <v>380</v>
      </c>
      <c r="BQ157" s="162">
        <v>5</v>
      </c>
      <c r="BR157" s="162"/>
      <c r="BS157" s="195" t="s">
        <v>381</v>
      </c>
      <c r="BT157" s="162">
        <v>5</v>
      </c>
      <c r="BU157" s="162"/>
      <c r="BV157" s="162" t="s">
        <v>396</v>
      </c>
      <c r="BW157" s="162">
        <v>5</v>
      </c>
      <c r="BX157" s="164"/>
    </row>
    <row r="158" spans="1:76" x14ac:dyDescent="0.25">
      <c r="A158" s="165">
        <v>156</v>
      </c>
      <c r="B158" s="166">
        <v>44173.323437500003</v>
      </c>
      <c r="C158" s="166">
        <v>44173.371874999997</v>
      </c>
      <c r="D158" s="167" t="s">
        <v>727</v>
      </c>
      <c r="E158" s="167" t="s">
        <v>697</v>
      </c>
      <c r="F158" s="167">
        <v>55</v>
      </c>
      <c r="G158" s="167"/>
      <c r="H158" s="167" t="s">
        <v>728</v>
      </c>
      <c r="I158" s="167"/>
      <c r="J158" s="167"/>
      <c r="K158" s="167" t="s">
        <v>246</v>
      </c>
      <c r="L158" s="167"/>
      <c r="M158" s="167"/>
      <c r="N158" s="168">
        <v>44173</v>
      </c>
      <c r="O158" s="167"/>
      <c r="P158" s="167"/>
      <c r="Q158" s="167" t="s">
        <v>437</v>
      </c>
      <c r="R158" s="167">
        <v>5</v>
      </c>
      <c r="S158" s="167"/>
      <c r="T158" s="167" t="s">
        <v>333</v>
      </c>
      <c r="U158" s="167">
        <v>0</v>
      </c>
      <c r="V158" s="167"/>
      <c r="W158" s="167" t="s">
        <v>411</v>
      </c>
      <c r="X158" s="167">
        <v>0</v>
      </c>
      <c r="Y158" s="167"/>
      <c r="Z158" s="167" t="s">
        <v>400</v>
      </c>
      <c r="AA158" s="167">
        <v>0</v>
      </c>
      <c r="AB158" s="167"/>
      <c r="AC158" s="167" t="s">
        <v>335</v>
      </c>
      <c r="AD158" s="167">
        <v>5</v>
      </c>
      <c r="AE158" s="167"/>
      <c r="AF158" s="167" t="s">
        <v>360</v>
      </c>
      <c r="AG158" s="167">
        <v>5</v>
      </c>
      <c r="AH158" s="167"/>
      <c r="AI158" s="167" t="s">
        <v>412</v>
      </c>
      <c r="AJ158" s="167">
        <v>0</v>
      </c>
      <c r="AK158" s="167"/>
      <c r="AL158" s="167" t="s">
        <v>361</v>
      </c>
      <c r="AM158" s="167">
        <v>5</v>
      </c>
      <c r="AN158" s="167"/>
      <c r="AO158" s="167" t="s">
        <v>391</v>
      </c>
      <c r="AP158" s="167">
        <v>5</v>
      </c>
      <c r="AQ158" s="167"/>
      <c r="AR158" s="167" t="s">
        <v>392</v>
      </c>
      <c r="AS158" s="167">
        <v>5</v>
      </c>
      <c r="AT158" s="167"/>
      <c r="AU158" s="167" t="s">
        <v>419</v>
      </c>
      <c r="AV158" s="167">
        <v>0</v>
      </c>
      <c r="AW158" s="167"/>
      <c r="AX158" s="167" t="s">
        <v>413</v>
      </c>
      <c r="AY158" s="167">
        <v>0</v>
      </c>
      <c r="AZ158" s="167"/>
      <c r="BA158" s="167" t="s">
        <v>377</v>
      </c>
      <c r="BB158" s="167">
        <v>0</v>
      </c>
      <c r="BC158" s="167"/>
      <c r="BD158" s="167" t="s">
        <v>378</v>
      </c>
      <c r="BE158" s="167">
        <v>0</v>
      </c>
      <c r="BF158" s="167"/>
      <c r="BG158" s="167" t="s">
        <v>335</v>
      </c>
      <c r="BH158" s="167">
        <v>5</v>
      </c>
      <c r="BI158" s="167"/>
      <c r="BJ158" s="167" t="s">
        <v>379</v>
      </c>
      <c r="BK158" s="167">
        <v>5</v>
      </c>
      <c r="BL158" s="167"/>
      <c r="BM158" s="167" t="s">
        <v>348</v>
      </c>
      <c r="BN158" s="167">
        <v>5</v>
      </c>
      <c r="BO158" s="167"/>
      <c r="BP158" s="167" t="s">
        <v>463</v>
      </c>
      <c r="BQ158" s="167">
        <v>0</v>
      </c>
      <c r="BR158" s="167"/>
      <c r="BS158" s="194" t="s">
        <v>381</v>
      </c>
      <c r="BT158" s="167">
        <v>5</v>
      </c>
      <c r="BU158" s="167"/>
      <c r="BV158" s="167" t="s">
        <v>396</v>
      </c>
      <c r="BW158" s="167">
        <v>5</v>
      </c>
      <c r="BX158" s="169"/>
    </row>
    <row r="159" spans="1:76" x14ac:dyDescent="0.25">
      <c r="A159" s="160">
        <v>157</v>
      </c>
      <c r="B159" s="161">
        <v>44173.359849537002</v>
      </c>
      <c r="C159" s="161">
        <v>44173.371956018498</v>
      </c>
      <c r="D159" s="162" t="s">
        <v>729</v>
      </c>
      <c r="E159" s="162" t="s">
        <v>730</v>
      </c>
      <c r="F159" s="162">
        <v>35</v>
      </c>
      <c r="G159" s="162"/>
      <c r="H159" s="162" t="s">
        <v>731</v>
      </c>
      <c r="I159" s="162"/>
      <c r="J159" s="162"/>
      <c r="K159" s="162" t="s">
        <v>230</v>
      </c>
      <c r="L159" s="162"/>
      <c r="M159" s="162"/>
      <c r="N159" s="163">
        <v>44173</v>
      </c>
      <c r="O159" s="162"/>
      <c r="P159" s="162"/>
      <c r="Q159" s="162" t="s">
        <v>386</v>
      </c>
      <c r="R159" s="162">
        <v>0</v>
      </c>
      <c r="S159" s="162"/>
      <c r="T159" s="162" t="s">
        <v>387</v>
      </c>
      <c r="U159" s="162">
        <v>5</v>
      </c>
      <c r="V159" s="162"/>
      <c r="W159" s="162" t="s">
        <v>374</v>
      </c>
      <c r="X159" s="162">
        <v>0</v>
      </c>
      <c r="Y159" s="162"/>
      <c r="Z159" s="162" t="s">
        <v>400</v>
      </c>
      <c r="AA159" s="162">
        <v>0</v>
      </c>
      <c r="AB159" s="162"/>
      <c r="AC159" s="162" t="s">
        <v>400</v>
      </c>
      <c r="AD159" s="162">
        <v>0</v>
      </c>
      <c r="AE159" s="162"/>
      <c r="AF159" s="162" t="s">
        <v>401</v>
      </c>
      <c r="AG159" s="162">
        <v>0</v>
      </c>
      <c r="AH159" s="162"/>
      <c r="AI159" s="162" t="s">
        <v>452</v>
      </c>
      <c r="AJ159" s="162">
        <v>0</v>
      </c>
      <c r="AK159" s="162"/>
      <c r="AL159" s="162" t="s">
        <v>390</v>
      </c>
      <c r="AM159" s="162">
        <v>0</v>
      </c>
      <c r="AN159" s="162"/>
      <c r="AO159" s="162" t="s">
        <v>391</v>
      </c>
      <c r="AP159" s="162">
        <v>5</v>
      </c>
      <c r="AQ159" s="162"/>
      <c r="AR159" s="162" t="s">
        <v>392</v>
      </c>
      <c r="AS159" s="162">
        <v>5</v>
      </c>
      <c r="AT159" s="162"/>
      <c r="AU159" s="162" t="s">
        <v>362</v>
      </c>
      <c r="AV159" s="162">
        <v>0</v>
      </c>
      <c r="AW159" s="162"/>
      <c r="AX159" s="162" t="s">
        <v>413</v>
      </c>
      <c r="AY159" s="162">
        <v>0</v>
      </c>
      <c r="AZ159" s="162"/>
      <c r="BA159" s="162" t="s">
        <v>364</v>
      </c>
      <c r="BB159" s="162">
        <v>0</v>
      </c>
      <c r="BC159" s="162"/>
      <c r="BD159" s="162" t="s">
        <v>404</v>
      </c>
      <c r="BE159" s="162">
        <v>5</v>
      </c>
      <c r="BF159" s="162"/>
      <c r="BG159" s="162" t="s">
        <v>335</v>
      </c>
      <c r="BH159" s="162">
        <v>5</v>
      </c>
      <c r="BI159" s="162"/>
      <c r="BJ159" s="162" t="s">
        <v>379</v>
      </c>
      <c r="BK159" s="162">
        <v>5</v>
      </c>
      <c r="BL159" s="162"/>
      <c r="BM159" s="162" t="s">
        <v>348</v>
      </c>
      <c r="BN159" s="162">
        <v>5</v>
      </c>
      <c r="BO159" s="162"/>
      <c r="BP159" s="162" t="s">
        <v>368</v>
      </c>
      <c r="BQ159" s="162">
        <v>0</v>
      </c>
      <c r="BR159" s="162"/>
      <c r="BS159" s="162" t="s">
        <v>350</v>
      </c>
      <c r="BT159" s="162">
        <v>0</v>
      </c>
      <c r="BU159" s="162"/>
      <c r="BV159" s="162" t="s">
        <v>351</v>
      </c>
      <c r="BW159" s="162">
        <v>0</v>
      </c>
      <c r="BX159" s="164"/>
    </row>
    <row r="160" spans="1:76" x14ac:dyDescent="0.25">
      <c r="A160" s="165">
        <v>158</v>
      </c>
      <c r="B160" s="166">
        <v>44173.327175925901</v>
      </c>
      <c r="C160" s="166">
        <v>44173.372083333299</v>
      </c>
      <c r="D160" s="167" t="s">
        <v>205</v>
      </c>
      <c r="E160" s="167" t="s">
        <v>206</v>
      </c>
      <c r="F160" s="167">
        <v>85</v>
      </c>
      <c r="G160" s="167"/>
      <c r="H160" s="167" t="s">
        <v>207</v>
      </c>
      <c r="I160" s="167"/>
      <c r="J160" s="167"/>
      <c r="K160" s="167" t="s">
        <v>457</v>
      </c>
      <c r="L160" s="167"/>
      <c r="M160" s="167"/>
      <c r="N160" s="168">
        <v>44173</v>
      </c>
      <c r="O160" s="167"/>
      <c r="P160" s="167"/>
      <c r="Q160" s="167" t="s">
        <v>332</v>
      </c>
      <c r="R160" s="167">
        <v>0</v>
      </c>
      <c r="S160" s="167"/>
      <c r="T160" s="167" t="s">
        <v>387</v>
      </c>
      <c r="U160" s="167">
        <v>5</v>
      </c>
      <c r="V160" s="167"/>
      <c r="W160" s="167" t="s">
        <v>411</v>
      </c>
      <c r="X160" s="167">
        <v>0</v>
      </c>
      <c r="Y160" s="167"/>
      <c r="Z160" s="167" t="s">
        <v>427</v>
      </c>
      <c r="AA160" s="167">
        <v>5</v>
      </c>
      <c r="AB160" s="167"/>
      <c r="AC160" s="167" t="s">
        <v>335</v>
      </c>
      <c r="AD160" s="167">
        <v>5</v>
      </c>
      <c r="AE160" s="167"/>
      <c r="AF160" s="167" t="s">
        <v>401</v>
      </c>
      <c r="AG160" s="167">
        <v>0</v>
      </c>
      <c r="AH160" s="167"/>
      <c r="AI160" s="167" t="s">
        <v>338</v>
      </c>
      <c r="AJ160" s="167">
        <v>5</v>
      </c>
      <c r="AK160" s="167"/>
      <c r="AL160" s="167" t="s">
        <v>361</v>
      </c>
      <c r="AM160" s="167">
        <v>5</v>
      </c>
      <c r="AN160" s="167"/>
      <c r="AO160" s="167" t="s">
        <v>391</v>
      </c>
      <c r="AP160" s="167">
        <v>5</v>
      </c>
      <c r="AQ160" s="167"/>
      <c r="AR160" s="167" t="s">
        <v>392</v>
      </c>
      <c r="AS160" s="167">
        <v>5</v>
      </c>
      <c r="AT160" s="167"/>
      <c r="AU160" s="167" t="s">
        <v>342</v>
      </c>
      <c r="AV160" s="167">
        <v>5</v>
      </c>
      <c r="AW160" s="167"/>
      <c r="AX160" s="167" t="s">
        <v>343</v>
      </c>
      <c r="AY160" s="167">
        <v>5</v>
      </c>
      <c r="AZ160" s="167"/>
      <c r="BA160" s="167" t="s">
        <v>393</v>
      </c>
      <c r="BB160" s="167">
        <v>5</v>
      </c>
      <c r="BC160" s="167"/>
      <c r="BD160" s="167" t="s">
        <v>404</v>
      </c>
      <c r="BE160" s="167">
        <v>5</v>
      </c>
      <c r="BF160" s="167"/>
      <c r="BG160" s="167" t="s">
        <v>335</v>
      </c>
      <c r="BH160" s="167">
        <v>5</v>
      </c>
      <c r="BI160" s="167"/>
      <c r="BJ160" s="167" t="s">
        <v>379</v>
      </c>
      <c r="BK160" s="167">
        <v>5</v>
      </c>
      <c r="BL160" s="167"/>
      <c r="BM160" s="167" t="s">
        <v>348</v>
      </c>
      <c r="BN160" s="167">
        <v>5</v>
      </c>
      <c r="BO160" s="167"/>
      <c r="BP160" s="167" t="s">
        <v>380</v>
      </c>
      <c r="BQ160" s="167">
        <v>5</v>
      </c>
      <c r="BR160" s="167"/>
      <c r="BS160" s="194" t="s">
        <v>381</v>
      </c>
      <c r="BT160" s="167">
        <v>5</v>
      </c>
      <c r="BU160" s="167"/>
      <c r="BV160" s="167" t="s">
        <v>396</v>
      </c>
      <c r="BW160" s="167">
        <v>5</v>
      </c>
      <c r="BX160" s="169"/>
    </row>
    <row r="161" spans="1:76" x14ac:dyDescent="0.25">
      <c r="A161" s="160">
        <v>159</v>
      </c>
      <c r="B161" s="161">
        <v>44173.357615740701</v>
      </c>
      <c r="C161" s="161">
        <v>44173.372094907398</v>
      </c>
      <c r="D161" s="162" t="s">
        <v>211</v>
      </c>
      <c r="E161" s="162" t="s">
        <v>212</v>
      </c>
      <c r="F161" s="162">
        <v>85</v>
      </c>
      <c r="G161" s="162"/>
      <c r="H161" s="162" t="s">
        <v>213</v>
      </c>
      <c r="I161" s="162"/>
      <c r="J161" s="162"/>
      <c r="K161" s="162" t="s">
        <v>457</v>
      </c>
      <c r="L161" s="162"/>
      <c r="M161" s="162"/>
      <c r="N161" s="163">
        <v>44173</v>
      </c>
      <c r="O161" s="162"/>
      <c r="P161" s="162"/>
      <c r="Q161" s="162" t="s">
        <v>332</v>
      </c>
      <c r="R161" s="162">
        <v>0</v>
      </c>
      <c r="S161" s="162"/>
      <c r="T161" s="162" t="s">
        <v>387</v>
      </c>
      <c r="U161" s="162">
        <v>5</v>
      </c>
      <c r="V161" s="162"/>
      <c r="W161" s="162" t="s">
        <v>411</v>
      </c>
      <c r="X161" s="162">
        <v>0</v>
      </c>
      <c r="Y161" s="162"/>
      <c r="Z161" s="162" t="s">
        <v>427</v>
      </c>
      <c r="AA161" s="162">
        <v>5</v>
      </c>
      <c r="AB161" s="162"/>
      <c r="AC161" s="162" t="s">
        <v>335</v>
      </c>
      <c r="AD161" s="162">
        <v>5</v>
      </c>
      <c r="AE161" s="162"/>
      <c r="AF161" s="162" t="s">
        <v>375</v>
      </c>
      <c r="AG161" s="162">
        <v>0</v>
      </c>
      <c r="AH161" s="162"/>
      <c r="AI161" s="162" t="s">
        <v>338</v>
      </c>
      <c r="AJ161" s="162">
        <v>5</v>
      </c>
      <c r="AK161" s="162"/>
      <c r="AL161" s="162" t="s">
        <v>361</v>
      </c>
      <c r="AM161" s="162">
        <v>5</v>
      </c>
      <c r="AN161" s="162"/>
      <c r="AO161" s="162" t="s">
        <v>391</v>
      </c>
      <c r="AP161" s="162">
        <v>5</v>
      </c>
      <c r="AQ161" s="162"/>
      <c r="AR161" s="162" t="s">
        <v>392</v>
      </c>
      <c r="AS161" s="162">
        <v>5</v>
      </c>
      <c r="AT161" s="162"/>
      <c r="AU161" s="162" t="s">
        <v>342</v>
      </c>
      <c r="AV161" s="162">
        <v>5</v>
      </c>
      <c r="AW161" s="162"/>
      <c r="AX161" s="162" t="s">
        <v>343</v>
      </c>
      <c r="AY161" s="162">
        <v>5</v>
      </c>
      <c r="AZ161" s="162"/>
      <c r="BA161" s="162" t="s">
        <v>393</v>
      </c>
      <c r="BB161" s="162">
        <v>5</v>
      </c>
      <c r="BC161" s="162"/>
      <c r="BD161" s="162" t="s">
        <v>404</v>
      </c>
      <c r="BE161" s="162">
        <v>5</v>
      </c>
      <c r="BF161" s="162"/>
      <c r="BG161" s="162" t="s">
        <v>335</v>
      </c>
      <c r="BH161" s="162">
        <v>5</v>
      </c>
      <c r="BI161" s="162"/>
      <c r="BJ161" s="162" t="s">
        <v>379</v>
      </c>
      <c r="BK161" s="162">
        <v>5</v>
      </c>
      <c r="BL161" s="162"/>
      <c r="BM161" s="162" t="s">
        <v>348</v>
      </c>
      <c r="BN161" s="162">
        <v>5</v>
      </c>
      <c r="BO161" s="162"/>
      <c r="BP161" s="162" t="s">
        <v>380</v>
      </c>
      <c r="BQ161" s="162">
        <v>5</v>
      </c>
      <c r="BR161" s="162"/>
      <c r="BS161" s="195" t="s">
        <v>381</v>
      </c>
      <c r="BT161" s="162">
        <v>5</v>
      </c>
      <c r="BU161" s="162"/>
      <c r="BV161" s="162" t="s">
        <v>396</v>
      </c>
      <c r="BW161" s="162">
        <v>5</v>
      </c>
      <c r="BX161" s="164"/>
    </row>
    <row r="162" spans="1:76" x14ac:dyDescent="0.25">
      <c r="A162" s="165">
        <v>160</v>
      </c>
      <c r="B162" s="166">
        <v>44173.325891203698</v>
      </c>
      <c r="C162" s="166">
        <v>44173.372118055602</v>
      </c>
      <c r="D162" s="167" t="s">
        <v>208</v>
      </c>
      <c r="E162" s="167" t="s">
        <v>209</v>
      </c>
      <c r="F162" s="167">
        <v>55</v>
      </c>
      <c r="G162" s="167"/>
      <c r="H162" s="167" t="s">
        <v>210</v>
      </c>
      <c r="I162" s="167"/>
      <c r="J162" s="167"/>
      <c r="K162" s="167" t="s">
        <v>457</v>
      </c>
      <c r="L162" s="167"/>
      <c r="M162" s="167"/>
      <c r="N162" s="168">
        <v>44173</v>
      </c>
      <c r="O162" s="167"/>
      <c r="P162" s="167"/>
      <c r="Q162" s="167" t="s">
        <v>332</v>
      </c>
      <c r="R162" s="167">
        <v>0</v>
      </c>
      <c r="S162" s="167"/>
      <c r="T162" s="167" t="s">
        <v>387</v>
      </c>
      <c r="U162" s="167">
        <v>5</v>
      </c>
      <c r="V162" s="167"/>
      <c r="W162" s="167" t="s">
        <v>411</v>
      </c>
      <c r="X162" s="167">
        <v>0</v>
      </c>
      <c r="Y162" s="167"/>
      <c r="Z162" s="167" t="s">
        <v>358</v>
      </c>
      <c r="AA162" s="167">
        <v>0</v>
      </c>
      <c r="AB162" s="167"/>
      <c r="AC162" s="167" t="s">
        <v>335</v>
      </c>
      <c r="AD162" s="167">
        <v>5</v>
      </c>
      <c r="AE162" s="167"/>
      <c r="AF162" s="167" t="s">
        <v>401</v>
      </c>
      <c r="AG162" s="167">
        <v>0</v>
      </c>
      <c r="AH162" s="167"/>
      <c r="AI162" s="167" t="s">
        <v>412</v>
      </c>
      <c r="AJ162" s="167">
        <v>0</v>
      </c>
      <c r="AK162" s="167"/>
      <c r="AL162" s="167" t="s">
        <v>361</v>
      </c>
      <c r="AM162" s="167">
        <v>5</v>
      </c>
      <c r="AN162" s="167"/>
      <c r="AO162" s="167" t="s">
        <v>391</v>
      </c>
      <c r="AP162" s="167">
        <v>5</v>
      </c>
      <c r="AQ162" s="167"/>
      <c r="AR162" s="167" t="s">
        <v>392</v>
      </c>
      <c r="AS162" s="167">
        <v>5</v>
      </c>
      <c r="AT162" s="167"/>
      <c r="AU162" s="167" t="s">
        <v>456</v>
      </c>
      <c r="AV162" s="167">
        <v>0</v>
      </c>
      <c r="AW162" s="167"/>
      <c r="AX162" s="167" t="s">
        <v>432</v>
      </c>
      <c r="AY162" s="167">
        <v>0</v>
      </c>
      <c r="AZ162" s="167"/>
      <c r="BA162" s="167" t="s">
        <v>364</v>
      </c>
      <c r="BB162" s="167">
        <v>0</v>
      </c>
      <c r="BC162" s="167"/>
      <c r="BD162" s="167" t="s">
        <v>378</v>
      </c>
      <c r="BE162" s="167">
        <v>0</v>
      </c>
      <c r="BF162" s="167"/>
      <c r="BG162" s="167" t="s">
        <v>335</v>
      </c>
      <c r="BH162" s="167">
        <v>5</v>
      </c>
      <c r="BI162" s="167"/>
      <c r="BJ162" s="167" t="s">
        <v>379</v>
      </c>
      <c r="BK162" s="167">
        <v>5</v>
      </c>
      <c r="BL162" s="167"/>
      <c r="BM162" s="167" t="s">
        <v>348</v>
      </c>
      <c r="BN162" s="167">
        <v>5</v>
      </c>
      <c r="BO162" s="167"/>
      <c r="BP162" s="167" t="s">
        <v>380</v>
      </c>
      <c r="BQ162" s="167">
        <v>5</v>
      </c>
      <c r="BR162" s="167"/>
      <c r="BS162" s="194" t="s">
        <v>381</v>
      </c>
      <c r="BT162" s="167">
        <v>5</v>
      </c>
      <c r="BU162" s="167"/>
      <c r="BV162" s="167" t="s">
        <v>396</v>
      </c>
      <c r="BW162" s="167">
        <v>5</v>
      </c>
      <c r="BX162" s="169"/>
    </row>
    <row r="163" spans="1:76" x14ac:dyDescent="0.25">
      <c r="A163" s="160">
        <v>161</v>
      </c>
      <c r="B163" s="161">
        <v>44173.324259259301</v>
      </c>
      <c r="C163" s="161">
        <v>44173.372673611098</v>
      </c>
      <c r="D163" s="162" t="s">
        <v>732</v>
      </c>
      <c r="E163" s="162" t="s">
        <v>733</v>
      </c>
      <c r="F163" s="162">
        <v>30</v>
      </c>
      <c r="G163" s="162"/>
      <c r="H163" s="162" t="s">
        <v>734</v>
      </c>
      <c r="I163" s="162"/>
      <c r="J163" s="162"/>
      <c r="K163" s="162" t="s">
        <v>457</v>
      </c>
      <c r="L163" s="162"/>
      <c r="M163" s="162"/>
      <c r="N163" s="163">
        <v>44173</v>
      </c>
      <c r="O163" s="162"/>
      <c r="P163" s="162"/>
      <c r="Q163" s="162" t="s">
        <v>437</v>
      </c>
      <c r="R163" s="162">
        <v>5</v>
      </c>
      <c r="S163" s="162"/>
      <c r="T163" s="162" t="s">
        <v>426</v>
      </c>
      <c r="U163" s="162">
        <v>0</v>
      </c>
      <c r="V163" s="162"/>
      <c r="W163" s="162" t="s">
        <v>334</v>
      </c>
      <c r="X163" s="162">
        <v>0</v>
      </c>
      <c r="Y163" s="162"/>
      <c r="Z163" s="162" t="s">
        <v>400</v>
      </c>
      <c r="AA163" s="162">
        <v>0</v>
      </c>
      <c r="AB163" s="162"/>
      <c r="AC163" s="162" t="s">
        <v>400</v>
      </c>
      <c r="AD163" s="162">
        <v>0</v>
      </c>
      <c r="AE163" s="162"/>
      <c r="AF163" s="162" t="s">
        <v>375</v>
      </c>
      <c r="AG163" s="162">
        <v>0</v>
      </c>
      <c r="AH163" s="162"/>
      <c r="AI163" s="162" t="s">
        <v>389</v>
      </c>
      <c r="AJ163" s="162">
        <v>0</v>
      </c>
      <c r="AK163" s="162"/>
      <c r="AL163" s="162" t="s">
        <v>475</v>
      </c>
      <c r="AM163" s="162">
        <v>0</v>
      </c>
      <c r="AN163" s="162"/>
      <c r="AO163" s="162" t="s">
        <v>428</v>
      </c>
      <c r="AP163" s="162">
        <v>0</v>
      </c>
      <c r="AQ163" s="162"/>
      <c r="AR163" s="162" t="s">
        <v>144</v>
      </c>
      <c r="AS163" s="162">
        <v>0</v>
      </c>
      <c r="AT163" s="162"/>
      <c r="AU163" s="162" t="s">
        <v>443</v>
      </c>
      <c r="AV163" s="162">
        <v>0</v>
      </c>
      <c r="AW163" s="162"/>
      <c r="AX163" s="162" t="s">
        <v>402</v>
      </c>
      <c r="AY163" s="162">
        <v>0</v>
      </c>
      <c r="AZ163" s="162"/>
      <c r="BA163" s="162" t="s">
        <v>393</v>
      </c>
      <c r="BB163" s="162">
        <v>5</v>
      </c>
      <c r="BC163" s="162"/>
      <c r="BD163" s="162" t="s">
        <v>404</v>
      </c>
      <c r="BE163" s="162">
        <v>5</v>
      </c>
      <c r="BF163" s="162"/>
      <c r="BG163" s="162" t="s">
        <v>335</v>
      </c>
      <c r="BH163" s="162">
        <v>5</v>
      </c>
      <c r="BI163" s="162"/>
      <c r="BJ163" s="162" t="s">
        <v>366</v>
      </c>
      <c r="BK163" s="162">
        <v>0</v>
      </c>
      <c r="BL163" s="162"/>
      <c r="BM163" s="162" t="s">
        <v>444</v>
      </c>
      <c r="BN163" s="162">
        <v>0</v>
      </c>
      <c r="BO163" s="162"/>
      <c r="BP163" s="162" t="s">
        <v>380</v>
      </c>
      <c r="BQ163" s="162">
        <v>5</v>
      </c>
      <c r="BR163" s="162"/>
      <c r="BS163" s="162" t="s">
        <v>350</v>
      </c>
      <c r="BT163" s="162">
        <v>0</v>
      </c>
      <c r="BU163" s="162"/>
      <c r="BV163" s="162" t="s">
        <v>396</v>
      </c>
      <c r="BW163" s="162">
        <v>5</v>
      </c>
      <c r="BX163" s="164"/>
    </row>
    <row r="164" spans="1:76" x14ac:dyDescent="0.25">
      <c r="A164" s="165">
        <v>162</v>
      </c>
      <c r="B164" s="166">
        <v>44173.369108796302</v>
      </c>
      <c r="C164" s="166">
        <v>44173.374074074098</v>
      </c>
      <c r="D164" s="167" t="s">
        <v>735</v>
      </c>
      <c r="E164" s="167" t="s">
        <v>736</v>
      </c>
      <c r="F164" s="167">
        <v>50</v>
      </c>
      <c r="G164" s="167"/>
      <c r="H164" s="167" t="s">
        <v>737</v>
      </c>
      <c r="I164" s="167"/>
      <c r="J164" s="167"/>
      <c r="K164" s="167" t="s">
        <v>239</v>
      </c>
      <c r="L164" s="167"/>
      <c r="M164" s="167"/>
      <c r="N164" s="168">
        <v>44167</v>
      </c>
      <c r="O164" s="167"/>
      <c r="P164" s="167"/>
      <c r="Q164" s="167" t="s">
        <v>437</v>
      </c>
      <c r="R164" s="167">
        <v>5</v>
      </c>
      <c r="S164" s="167"/>
      <c r="T164" s="167" t="s">
        <v>387</v>
      </c>
      <c r="U164" s="167">
        <v>5</v>
      </c>
      <c r="V164" s="167"/>
      <c r="W164" s="167" t="s">
        <v>334</v>
      </c>
      <c r="X164" s="167">
        <v>0</v>
      </c>
      <c r="Y164" s="167"/>
      <c r="Z164" s="167" t="s">
        <v>335</v>
      </c>
      <c r="AA164" s="167">
        <v>0</v>
      </c>
      <c r="AB164" s="167"/>
      <c r="AC164" s="167" t="s">
        <v>336</v>
      </c>
      <c r="AD164" s="167">
        <v>0</v>
      </c>
      <c r="AE164" s="167"/>
      <c r="AF164" s="167" t="s">
        <v>360</v>
      </c>
      <c r="AG164" s="167">
        <v>5</v>
      </c>
      <c r="AH164" s="167"/>
      <c r="AI164" s="167" t="s">
        <v>338</v>
      </c>
      <c r="AJ164" s="167">
        <v>5</v>
      </c>
      <c r="AK164" s="167"/>
      <c r="AL164" s="167" t="s">
        <v>339</v>
      </c>
      <c r="AM164" s="167">
        <v>0</v>
      </c>
      <c r="AN164" s="167"/>
      <c r="AO164" s="167" t="s">
        <v>442</v>
      </c>
      <c r="AP164" s="167">
        <v>0</v>
      </c>
      <c r="AQ164" s="167"/>
      <c r="AR164" s="167" t="s">
        <v>144</v>
      </c>
      <c r="AS164" s="167">
        <v>0</v>
      </c>
      <c r="AT164" s="167"/>
      <c r="AU164" s="167" t="s">
        <v>456</v>
      </c>
      <c r="AV164" s="167">
        <v>0</v>
      </c>
      <c r="AW164" s="167"/>
      <c r="AX164" s="167" t="s">
        <v>413</v>
      </c>
      <c r="AY164" s="167">
        <v>0</v>
      </c>
      <c r="AZ164" s="167"/>
      <c r="BA164" s="167" t="s">
        <v>393</v>
      </c>
      <c r="BB164" s="167">
        <v>5</v>
      </c>
      <c r="BC164" s="167"/>
      <c r="BD164" s="167" t="s">
        <v>378</v>
      </c>
      <c r="BE164" s="167">
        <v>0</v>
      </c>
      <c r="BF164" s="167"/>
      <c r="BG164" s="167" t="s">
        <v>335</v>
      </c>
      <c r="BH164" s="167">
        <v>5</v>
      </c>
      <c r="BI164" s="167"/>
      <c r="BJ164" s="167" t="s">
        <v>379</v>
      </c>
      <c r="BK164" s="167">
        <v>5</v>
      </c>
      <c r="BL164" s="167"/>
      <c r="BM164" s="167" t="s">
        <v>421</v>
      </c>
      <c r="BN164" s="167">
        <v>0</v>
      </c>
      <c r="BO164" s="167"/>
      <c r="BP164" s="167" t="s">
        <v>380</v>
      </c>
      <c r="BQ164" s="167">
        <v>5</v>
      </c>
      <c r="BR164" s="167"/>
      <c r="BS164" s="194" t="s">
        <v>381</v>
      </c>
      <c r="BT164" s="167">
        <v>5</v>
      </c>
      <c r="BU164" s="167"/>
      <c r="BV164" s="167" t="s">
        <v>396</v>
      </c>
      <c r="BW164" s="167">
        <v>5</v>
      </c>
      <c r="BX164" s="169"/>
    </row>
    <row r="165" spans="1:76" x14ac:dyDescent="0.25">
      <c r="A165" s="160">
        <v>163</v>
      </c>
      <c r="B165" s="161">
        <v>44173.3141203704</v>
      </c>
      <c r="C165" s="161">
        <v>44173.374398148102</v>
      </c>
      <c r="D165" s="162" t="s">
        <v>234</v>
      </c>
      <c r="E165" s="162" t="s">
        <v>235</v>
      </c>
      <c r="F165" s="162">
        <v>95</v>
      </c>
      <c r="G165" s="162"/>
      <c r="H165" s="162" t="s">
        <v>236</v>
      </c>
      <c r="I165" s="162"/>
      <c r="J165" s="162"/>
      <c r="K165" s="162" t="s">
        <v>230</v>
      </c>
      <c r="L165" s="162"/>
      <c r="M165" s="162"/>
      <c r="N165" s="163">
        <v>44173</v>
      </c>
      <c r="O165" s="162"/>
      <c r="P165" s="162"/>
      <c r="Q165" s="162" t="s">
        <v>437</v>
      </c>
      <c r="R165" s="162">
        <v>5</v>
      </c>
      <c r="S165" s="162"/>
      <c r="T165" s="162" t="s">
        <v>387</v>
      </c>
      <c r="U165" s="162">
        <v>5</v>
      </c>
      <c r="V165" s="162"/>
      <c r="W165" s="162" t="s">
        <v>411</v>
      </c>
      <c r="X165" s="162">
        <v>0</v>
      </c>
      <c r="Y165" s="162"/>
      <c r="Z165" s="162" t="s">
        <v>427</v>
      </c>
      <c r="AA165" s="162">
        <v>5</v>
      </c>
      <c r="AB165" s="162"/>
      <c r="AC165" s="162" t="s">
        <v>335</v>
      </c>
      <c r="AD165" s="162">
        <v>5</v>
      </c>
      <c r="AE165" s="162"/>
      <c r="AF165" s="162" t="s">
        <v>360</v>
      </c>
      <c r="AG165" s="162">
        <v>5</v>
      </c>
      <c r="AH165" s="162"/>
      <c r="AI165" s="162" t="s">
        <v>338</v>
      </c>
      <c r="AJ165" s="162">
        <v>5</v>
      </c>
      <c r="AK165" s="162"/>
      <c r="AL165" s="162" t="s">
        <v>361</v>
      </c>
      <c r="AM165" s="162">
        <v>5</v>
      </c>
      <c r="AN165" s="162"/>
      <c r="AO165" s="162" t="s">
        <v>391</v>
      </c>
      <c r="AP165" s="162">
        <v>5</v>
      </c>
      <c r="AQ165" s="162"/>
      <c r="AR165" s="162" t="s">
        <v>392</v>
      </c>
      <c r="AS165" s="162">
        <v>5</v>
      </c>
      <c r="AT165" s="162"/>
      <c r="AU165" s="162" t="s">
        <v>342</v>
      </c>
      <c r="AV165" s="162">
        <v>5</v>
      </c>
      <c r="AW165" s="162"/>
      <c r="AX165" s="162" t="s">
        <v>343</v>
      </c>
      <c r="AY165" s="162">
        <v>5</v>
      </c>
      <c r="AZ165" s="162"/>
      <c r="BA165" s="162" t="s">
        <v>393</v>
      </c>
      <c r="BB165" s="162">
        <v>5</v>
      </c>
      <c r="BC165" s="162"/>
      <c r="BD165" s="162" t="s">
        <v>404</v>
      </c>
      <c r="BE165" s="162">
        <v>5</v>
      </c>
      <c r="BF165" s="162"/>
      <c r="BG165" s="162" t="s">
        <v>335</v>
      </c>
      <c r="BH165" s="162">
        <v>5</v>
      </c>
      <c r="BI165" s="162"/>
      <c r="BJ165" s="162" t="s">
        <v>379</v>
      </c>
      <c r="BK165" s="162">
        <v>5</v>
      </c>
      <c r="BL165" s="162"/>
      <c r="BM165" s="162" t="s">
        <v>348</v>
      </c>
      <c r="BN165" s="162">
        <v>5</v>
      </c>
      <c r="BO165" s="162"/>
      <c r="BP165" s="162" t="s">
        <v>380</v>
      </c>
      <c r="BQ165" s="162">
        <v>5</v>
      </c>
      <c r="BR165" s="162"/>
      <c r="BS165" s="195" t="s">
        <v>381</v>
      </c>
      <c r="BT165" s="162">
        <v>5</v>
      </c>
      <c r="BU165" s="162"/>
      <c r="BV165" s="162" t="s">
        <v>396</v>
      </c>
      <c r="BW165" s="162">
        <v>5</v>
      </c>
      <c r="BX165" s="164"/>
    </row>
  </sheetData>
  <mergeCells count="10">
    <mergeCell ref="AU1:BX1"/>
    <mergeCell ref="Q1:AT1"/>
    <mergeCell ref="A1:A2"/>
    <mergeCell ref="B1:B2"/>
    <mergeCell ref="C1:C2"/>
    <mergeCell ref="D1:D2"/>
    <mergeCell ref="E1:E2"/>
    <mergeCell ref="F1:F2"/>
    <mergeCell ref="K1:K2"/>
    <mergeCell ref="N1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230"/>
  <sheetViews>
    <sheetView view="pageBreakPreview" zoomScale="80" zoomScaleNormal="70" zoomScaleSheet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2" sqref="H1:H1048576"/>
    </sheetView>
  </sheetViews>
  <sheetFormatPr defaultRowHeight="15.75" x14ac:dyDescent="0.25"/>
  <cols>
    <col min="1" max="1" width="4.85546875" customWidth="1"/>
    <col min="2" max="2" width="33" customWidth="1"/>
    <col min="3" max="3" width="3.7109375" customWidth="1"/>
    <col min="4" max="4" width="8.140625" customWidth="1"/>
    <col min="5" max="6" width="5.85546875" customWidth="1"/>
    <col min="7" max="7" width="9.7109375" style="2" customWidth="1"/>
    <col min="8" max="8" width="4.7109375" style="68" hidden="1" customWidth="1"/>
    <col min="9" max="9" width="4.7109375" customWidth="1"/>
    <col min="10" max="10" width="4.7109375" style="68" hidden="1" customWidth="1"/>
    <col min="11" max="11" width="4.7109375" customWidth="1"/>
    <col min="12" max="12" width="4.7109375" style="68" hidden="1" customWidth="1"/>
    <col min="13" max="13" width="4.7109375" customWidth="1"/>
    <col min="14" max="14" width="4.7109375" style="68" hidden="1" customWidth="1"/>
    <col min="15" max="15" width="4.7109375" customWidth="1"/>
    <col min="16" max="16" width="4.7109375" style="68" hidden="1" customWidth="1"/>
    <col min="17" max="17" width="4.7109375" customWidth="1"/>
    <col min="18" max="18" width="4.7109375" style="68" hidden="1" customWidth="1"/>
    <col min="19" max="19" width="4.7109375" customWidth="1"/>
    <col min="20" max="20" width="4.7109375" style="68" hidden="1" customWidth="1"/>
    <col min="21" max="21" width="4.7109375" customWidth="1"/>
    <col min="22" max="22" width="4.7109375" style="68" hidden="1" customWidth="1"/>
    <col min="23" max="23" width="4.7109375" customWidth="1"/>
    <col min="24" max="24" width="4.7109375" style="68" hidden="1" customWidth="1"/>
    <col min="25" max="25" width="4.7109375" customWidth="1"/>
    <col min="26" max="26" width="4.7109375" style="68" hidden="1" customWidth="1"/>
    <col min="27" max="27" width="4.7109375" customWidth="1"/>
    <col min="28" max="28" width="4.7109375" hidden="1" customWidth="1"/>
    <col min="29" max="29" width="4.7109375" customWidth="1"/>
    <col min="30" max="30" width="4.7109375" hidden="1" customWidth="1"/>
    <col min="31" max="31" width="4.7109375" customWidth="1"/>
    <col min="32" max="32" width="4.7109375" hidden="1" customWidth="1"/>
    <col min="33" max="33" width="4.7109375" customWidth="1"/>
    <col min="34" max="34" width="4.7109375" hidden="1" customWidth="1"/>
    <col min="35" max="35" width="4.7109375" customWidth="1"/>
    <col min="36" max="36" width="4.7109375" hidden="1" customWidth="1"/>
    <col min="37" max="37" width="4.7109375" customWidth="1"/>
    <col min="38" max="38" width="4.7109375" hidden="1" customWidth="1"/>
    <col min="39" max="39" width="4.7109375" customWidth="1"/>
    <col min="40" max="40" width="4.7109375" hidden="1" customWidth="1"/>
    <col min="41" max="41" width="4.7109375" customWidth="1"/>
    <col min="42" max="42" width="4.7109375" hidden="1" customWidth="1"/>
    <col min="43" max="43" width="4.7109375" customWidth="1"/>
    <col min="44" max="44" width="4.7109375" hidden="1" customWidth="1"/>
    <col min="45" max="45" width="4.7109375" customWidth="1"/>
    <col min="46" max="46" width="4.7109375" hidden="1" customWidth="1"/>
    <col min="47" max="47" width="4.7109375" customWidth="1"/>
    <col min="48" max="49" width="6.85546875" customWidth="1"/>
    <col min="50" max="50" width="8.140625" customWidth="1"/>
    <col min="51" max="51" width="13.5703125" customWidth="1"/>
    <col min="52" max="52" width="9.140625" style="68" customWidth="1"/>
  </cols>
  <sheetData>
    <row r="1" spans="1:54" ht="16.5" customHeight="1" x14ac:dyDescent="0.3">
      <c r="A1" s="213" t="str">
        <f>'DATA GURU'!C3</f>
        <v>ANALISIS BUTIR SOAL PAS GANJIL BAHASA INDONESIA T.P. 2020/2021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</row>
    <row r="2" spans="1:54" ht="16.5" customHeight="1" x14ac:dyDescent="0.25"/>
    <row r="3" spans="1:54" ht="16.5" customHeight="1" x14ac:dyDescent="0.25">
      <c r="A3" s="4" t="s">
        <v>0</v>
      </c>
      <c r="H3" s="68" t="s">
        <v>12</v>
      </c>
      <c r="J3" s="130" t="str">
        <f>'DATA GURU'!C17</f>
        <v>Bahasa Indonesia</v>
      </c>
    </row>
    <row r="4" spans="1:54" ht="16.5" customHeight="1" x14ac:dyDescent="0.25">
      <c r="A4" s="4" t="s">
        <v>17</v>
      </c>
      <c r="H4" s="68" t="s">
        <v>12</v>
      </c>
      <c r="J4" s="130" t="str">
        <f>'DATA GURU'!C19</f>
        <v>XII IPA / V (GANJIL)</v>
      </c>
    </row>
    <row r="5" spans="1:54" ht="16.5" customHeight="1" thickBot="1" x14ac:dyDescent="0.3">
      <c r="A5" s="4"/>
    </row>
    <row r="6" spans="1:54" ht="16.5" customHeight="1" x14ac:dyDescent="0.25">
      <c r="A6" s="214" t="s">
        <v>2</v>
      </c>
      <c r="B6" s="217" t="s">
        <v>126</v>
      </c>
      <c r="C6" s="224" t="s">
        <v>176</v>
      </c>
      <c r="D6" s="225"/>
      <c r="E6" s="225"/>
      <c r="F6" s="225"/>
      <c r="G6" s="234"/>
      <c r="H6" s="220" t="s">
        <v>182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224" t="s">
        <v>3</v>
      </c>
      <c r="AW6" s="225"/>
      <c r="AX6" s="217" t="s">
        <v>4</v>
      </c>
      <c r="AY6" s="220" t="s">
        <v>5</v>
      </c>
      <c r="AZ6" s="239" t="s">
        <v>119</v>
      </c>
    </row>
    <row r="7" spans="1:54" ht="16.5" customHeight="1" x14ac:dyDescent="0.25">
      <c r="A7" s="215"/>
      <c r="B7" s="218"/>
      <c r="C7" s="235"/>
      <c r="D7" s="236"/>
      <c r="E7" s="236"/>
      <c r="F7" s="236"/>
      <c r="G7" s="237"/>
      <c r="H7" s="222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226"/>
      <c r="AW7" s="227"/>
      <c r="AX7" s="218"/>
      <c r="AY7" s="230"/>
      <c r="AZ7" s="240"/>
    </row>
    <row r="8" spans="1:54" ht="16.5" customHeight="1" x14ac:dyDescent="0.25">
      <c r="A8" s="215"/>
      <c r="B8" s="218"/>
      <c r="C8" s="226"/>
      <c r="D8" s="227"/>
      <c r="E8" s="227"/>
      <c r="F8" s="227"/>
      <c r="G8" s="238"/>
      <c r="H8" s="208">
        <v>1</v>
      </c>
      <c r="I8" s="208">
        <f>H8</f>
        <v>1</v>
      </c>
      <c r="J8" s="208">
        <v>2</v>
      </c>
      <c r="K8" s="208">
        <f>J8</f>
        <v>2</v>
      </c>
      <c r="L8" s="208">
        <v>3</v>
      </c>
      <c r="M8" s="208">
        <f>L8</f>
        <v>3</v>
      </c>
      <c r="N8" s="208">
        <v>4</v>
      </c>
      <c r="O8" s="208">
        <f>N8</f>
        <v>4</v>
      </c>
      <c r="P8" s="208">
        <v>5</v>
      </c>
      <c r="Q8" s="208">
        <f>P8</f>
        <v>5</v>
      </c>
      <c r="R8" s="208">
        <v>6</v>
      </c>
      <c r="S8" s="208">
        <f>R8</f>
        <v>6</v>
      </c>
      <c r="T8" s="208">
        <v>7</v>
      </c>
      <c r="U8" s="208">
        <f>T8</f>
        <v>7</v>
      </c>
      <c r="V8" s="208">
        <v>8</v>
      </c>
      <c r="W8" s="208">
        <f>V8</f>
        <v>8</v>
      </c>
      <c r="X8" s="208">
        <v>9</v>
      </c>
      <c r="Y8" s="208">
        <f>X8</f>
        <v>9</v>
      </c>
      <c r="Z8" s="208">
        <v>10</v>
      </c>
      <c r="AA8" s="208">
        <f>Z8</f>
        <v>10</v>
      </c>
      <c r="AB8" s="208">
        <v>11</v>
      </c>
      <c r="AC8" s="208">
        <f t="shared" ref="AC8" si="0">AB8</f>
        <v>11</v>
      </c>
      <c r="AD8" s="208">
        <v>12</v>
      </c>
      <c r="AE8" s="208">
        <f t="shared" ref="AE8" si="1">AD8</f>
        <v>12</v>
      </c>
      <c r="AF8" s="208">
        <v>13</v>
      </c>
      <c r="AG8" s="208">
        <f t="shared" ref="AG8" si="2">AF8</f>
        <v>13</v>
      </c>
      <c r="AH8" s="208">
        <v>14</v>
      </c>
      <c r="AI8" s="208">
        <f t="shared" ref="AI8" si="3">AH8</f>
        <v>14</v>
      </c>
      <c r="AJ8" s="208">
        <v>15</v>
      </c>
      <c r="AK8" s="208">
        <f t="shared" ref="AK8" si="4">AJ8</f>
        <v>15</v>
      </c>
      <c r="AL8" s="208">
        <v>16</v>
      </c>
      <c r="AM8" s="208">
        <f t="shared" ref="AM8" si="5">AL8</f>
        <v>16</v>
      </c>
      <c r="AN8" s="208">
        <v>17</v>
      </c>
      <c r="AO8" s="208">
        <f t="shared" ref="AO8" si="6">AN8</f>
        <v>17</v>
      </c>
      <c r="AP8" s="208">
        <v>18</v>
      </c>
      <c r="AQ8" s="208">
        <f t="shared" ref="AQ8" si="7">AP8</f>
        <v>18</v>
      </c>
      <c r="AR8" s="208">
        <v>19</v>
      </c>
      <c r="AS8" s="208">
        <f t="shared" ref="AS8" si="8">AR8</f>
        <v>19</v>
      </c>
      <c r="AT8" s="208">
        <v>20</v>
      </c>
      <c r="AU8" s="208">
        <f t="shared" ref="AU8" si="9">AT8</f>
        <v>20</v>
      </c>
      <c r="AV8" s="228" t="s">
        <v>7</v>
      </c>
      <c r="AW8" s="228" t="s">
        <v>9</v>
      </c>
      <c r="AX8" s="218"/>
      <c r="AY8" s="230"/>
      <c r="AZ8" s="240"/>
    </row>
    <row r="9" spans="1:54" thickBot="1" x14ac:dyDescent="0.3">
      <c r="A9" s="216"/>
      <c r="B9" s="219"/>
      <c r="C9" s="232" t="s">
        <v>183</v>
      </c>
      <c r="D9" s="233"/>
      <c r="E9" s="210" t="s">
        <v>184</v>
      </c>
      <c r="F9" s="210"/>
      <c r="G9" s="170" t="s">
        <v>33</v>
      </c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29"/>
      <c r="AW9" s="229"/>
      <c r="AX9" s="219"/>
      <c r="AY9" s="231"/>
      <c r="AZ9" s="241"/>
      <c r="BB9" s="153" t="s">
        <v>127</v>
      </c>
    </row>
    <row r="10" spans="1:54" ht="15" x14ac:dyDescent="0.25">
      <c r="A10" s="3">
        <v>1</v>
      </c>
      <c r="B10" s="117" t="str">
        <f>'FORM 365'!E3</f>
        <v>AKMAL AKMAL</v>
      </c>
      <c r="C10" s="254">
        <f>'FORM 365'!B3</f>
        <v>44173.312662037002</v>
      </c>
      <c r="D10" s="254"/>
      <c r="E10" s="211">
        <f>'FORM 365'!C3</f>
        <v>44173.316365740699</v>
      </c>
      <c r="F10" s="212"/>
      <c r="G10" s="180">
        <f>'FORM 365'!C3</f>
        <v>44173.316365740699</v>
      </c>
      <c r="H10" s="133">
        <f>'FORM 365'!R3</f>
        <v>0</v>
      </c>
      <c r="I10" s="133">
        <f>IF(H10='DATA GURU'!$C$33,1,0)</f>
        <v>0</v>
      </c>
      <c r="J10" s="133">
        <f>'FORM 365'!U3</f>
        <v>0</v>
      </c>
      <c r="K10" s="133">
        <f>IF(J10='DATA GURU'!$C$33,1,0)</f>
        <v>0</v>
      </c>
      <c r="L10" s="133">
        <f>'FORM 365'!X3</f>
        <v>0</v>
      </c>
      <c r="M10" s="133">
        <f>IF(L10='DATA GURU'!$C$33,1,0)</f>
        <v>0</v>
      </c>
      <c r="N10" s="133">
        <f>'FORM 365'!AA3</f>
        <v>0</v>
      </c>
      <c r="O10" s="133">
        <f>IF(N10='DATA GURU'!$C$33,1,0)</f>
        <v>0</v>
      </c>
      <c r="P10" s="133">
        <f>'FORM 365'!AD3</f>
        <v>0</v>
      </c>
      <c r="Q10" s="133">
        <f>IF(P10='DATA GURU'!$C$33,1,0)</f>
        <v>0</v>
      </c>
      <c r="R10" s="133">
        <f>'FORM 365'!AG3</f>
        <v>0</v>
      </c>
      <c r="S10" s="133">
        <f>IF(R10='DATA GURU'!$C$33,1,0)</f>
        <v>0</v>
      </c>
      <c r="T10" s="133">
        <f>'FORM 365'!AJ3</f>
        <v>5</v>
      </c>
      <c r="U10" s="133">
        <f>IF(T10='DATA GURU'!$C$33,1,0)</f>
        <v>1</v>
      </c>
      <c r="V10" s="133">
        <f>'FORM 365'!AM3</f>
        <v>0</v>
      </c>
      <c r="W10" s="133">
        <f>IF(V10='DATA GURU'!$C$33,1,0)</f>
        <v>0</v>
      </c>
      <c r="X10" s="133">
        <f>'FORM 365'!AP3</f>
        <v>0</v>
      </c>
      <c r="Y10" s="133">
        <f>IF(X10='DATA GURU'!$C$33,1,0)</f>
        <v>0</v>
      </c>
      <c r="Z10" s="133">
        <f>'FORM 365'!AS3</f>
        <v>0</v>
      </c>
      <c r="AA10" s="133">
        <f>IF(Z10='DATA GURU'!$C$33,1,0)</f>
        <v>0</v>
      </c>
      <c r="AB10" s="133">
        <f>'FORM 365'!AV3</f>
        <v>5</v>
      </c>
      <c r="AC10" s="133">
        <f>IF(AB10='DATA GURU'!$C$33,1,0)</f>
        <v>1</v>
      </c>
      <c r="AD10" s="133">
        <f>'FORM 365'!AY3</f>
        <v>5</v>
      </c>
      <c r="AE10" s="133">
        <f>IF(AD10='DATA GURU'!$C$33,1,0)</f>
        <v>1</v>
      </c>
      <c r="AF10" s="133">
        <f>'FORM 365'!BB3</f>
        <v>0</v>
      </c>
      <c r="AG10" s="133">
        <f>IF(AF10='DATA GURU'!$C$33,1,0)</f>
        <v>0</v>
      </c>
      <c r="AH10" s="133">
        <f>'FORM 365'!BE3</f>
        <v>0</v>
      </c>
      <c r="AI10" s="133">
        <f>IF(AH10='DATA GURU'!$C$33,1,0)</f>
        <v>0</v>
      </c>
      <c r="AJ10" s="133">
        <f>'FORM 365'!BH3</f>
        <v>0</v>
      </c>
      <c r="AK10" s="133">
        <f>IF(AJ10='DATA GURU'!$C$33,1,0)</f>
        <v>0</v>
      </c>
      <c r="AL10" s="133">
        <f>'FORM 365'!BK3</f>
        <v>0</v>
      </c>
      <c r="AM10" s="133">
        <f>IF(AL10='DATA GURU'!$C$33,1,0)</f>
        <v>0</v>
      </c>
      <c r="AN10" s="133">
        <f>'FORM 365'!BN3</f>
        <v>5</v>
      </c>
      <c r="AO10" s="133">
        <f>IF(AN10='DATA GURU'!$C$33,1,0)</f>
        <v>1</v>
      </c>
      <c r="AP10" s="133">
        <f>'FORM 365'!BQ3</f>
        <v>0</v>
      </c>
      <c r="AQ10" s="133">
        <f>IF(AP10='DATA GURU'!$C$33,1,0)</f>
        <v>0</v>
      </c>
      <c r="AR10" s="133">
        <f>'FORM 365'!BT3</f>
        <v>0</v>
      </c>
      <c r="AS10" s="133">
        <f>IF(AR10='DATA GURU'!$C$33,1,0)</f>
        <v>0</v>
      </c>
      <c r="AT10" s="133">
        <f>'FORM 365'!BW3</f>
        <v>0</v>
      </c>
      <c r="AU10" s="133">
        <f>IF(AT10='DATA GURU'!$C$33,1,0)</f>
        <v>0</v>
      </c>
      <c r="AV10" s="134">
        <f>I10+K10+M10+O10+Q10+S10+U10+W10+Y10+AA10+AC10+AE10+AG10+AI10+AK10+AM10+AO10+AQ10+AS10+AU10</f>
        <v>4</v>
      </c>
      <c r="AW10" s="133">
        <f>'DATA GURU'!$C$23-AV10</f>
        <v>16</v>
      </c>
      <c r="AX10" s="135">
        <f>AV10*'DATA GURU'!$C$33</f>
        <v>20</v>
      </c>
      <c r="AY10" s="136" t="str">
        <f>IF(AX10&gt;='DATA GURU'!$C$21+20,"BAIK SEKALI",IF(AX10&gt;='DATA GURU'!$C$21,"BAIK ",IF(AX10&gt;='DATA GURU'!$C$21-10,"CUKUP",IF(AX10&gt;='DATA GURU'!$C$21-20,"KURANG",IF(AX10&lt;='DATA GURU'!$C$21-20,"KURANG SEKALI")))))</f>
        <v>KURANG SEKALI</v>
      </c>
      <c r="AZ10" s="189" t="str">
        <f>'FORM 365'!K3</f>
        <v>XII IPS 2</v>
      </c>
      <c r="BB10" s="153" t="str">
        <f>IF(AZ10=KELAS!$N$3,COUNTIFS($B$10:$B$115,"&lt;"&amp;B10,$AZ$10:$AZ$115,KELAS!$N$3)+COUNTIFS($B$10:$B10,B10,$AZ$10:$AZ10,KELAS!$N$3),"")</f>
        <v/>
      </c>
    </row>
    <row r="11" spans="1:54" ht="15" x14ac:dyDescent="0.25">
      <c r="A11" s="1">
        <v>2</v>
      </c>
      <c r="B11" s="117" t="str">
        <f>'FORM 365'!E4</f>
        <v>ZULKIFLI ZULKIFLI</v>
      </c>
      <c r="C11" s="207">
        <f>'FORM 365'!B4</f>
        <v>44173.314803240697</v>
      </c>
      <c r="D11" s="207"/>
      <c r="E11" s="205">
        <f>'FORM 365'!C4</f>
        <v>44173.316481481503</v>
      </c>
      <c r="F11" s="206"/>
      <c r="G11" s="179">
        <f>'FORM 365'!C4</f>
        <v>44173.316481481503</v>
      </c>
      <c r="H11" s="133">
        <f>'FORM 365'!R4</f>
        <v>0</v>
      </c>
      <c r="I11" s="133">
        <f>IF(H11='DATA GURU'!$C$33,1,0)</f>
        <v>0</v>
      </c>
      <c r="J11" s="133">
        <f>'FORM 365'!U4</f>
        <v>0</v>
      </c>
      <c r="K11" s="133">
        <f>IF(J11='DATA GURU'!$C$33,1,0)</f>
        <v>0</v>
      </c>
      <c r="L11" s="133">
        <f>'FORM 365'!X4</f>
        <v>0</v>
      </c>
      <c r="M11" s="133">
        <f>IF(L11='DATA GURU'!$C$33,1,0)</f>
        <v>0</v>
      </c>
      <c r="N11" s="133">
        <f>'FORM 365'!AA4</f>
        <v>0</v>
      </c>
      <c r="O11" s="133">
        <f>IF(N11='DATA GURU'!$C$33,1,0)</f>
        <v>0</v>
      </c>
      <c r="P11" s="133">
        <f>'FORM 365'!AD4</f>
        <v>0</v>
      </c>
      <c r="Q11" s="133">
        <f>IF(P11='DATA GURU'!$C$33,1,0)</f>
        <v>0</v>
      </c>
      <c r="R11" s="133">
        <f>'FORM 365'!AG4</f>
        <v>5</v>
      </c>
      <c r="S11" s="133">
        <f>IF(R11='DATA GURU'!$C$33,1,0)</f>
        <v>1</v>
      </c>
      <c r="T11" s="133">
        <f>'FORM 365'!AJ4</f>
        <v>5</v>
      </c>
      <c r="U11" s="133">
        <f>IF(T11='DATA GURU'!$C$33,1,0)</f>
        <v>1</v>
      </c>
      <c r="V11" s="133">
        <f>'FORM 365'!AM4</f>
        <v>5</v>
      </c>
      <c r="W11" s="133">
        <f>IF(V11='DATA GURU'!$C$33,1,0)</f>
        <v>1</v>
      </c>
      <c r="X11" s="133">
        <f>'FORM 365'!AP4</f>
        <v>0</v>
      </c>
      <c r="Y11" s="133">
        <f>IF(X11='DATA GURU'!$C$33,1,0)</f>
        <v>0</v>
      </c>
      <c r="Z11" s="133">
        <f>'FORM 365'!AS4</f>
        <v>0</v>
      </c>
      <c r="AA11" s="133">
        <f>IF(Z11='DATA GURU'!$C$33,1,0)</f>
        <v>0</v>
      </c>
      <c r="AB11" s="133">
        <f>'FORM 365'!AV4</f>
        <v>0</v>
      </c>
      <c r="AC11" s="133">
        <f>IF(AB11='DATA GURU'!$C$33,1,0)</f>
        <v>0</v>
      </c>
      <c r="AD11" s="133">
        <f>'FORM 365'!AY4</f>
        <v>0</v>
      </c>
      <c r="AE11" s="133">
        <f>IF(AD11='DATA GURU'!$C$33,1,0)</f>
        <v>0</v>
      </c>
      <c r="AF11" s="133">
        <f>'FORM 365'!BB4</f>
        <v>0</v>
      </c>
      <c r="AG11" s="133">
        <f>IF(AF11='DATA GURU'!$C$33,1,0)</f>
        <v>0</v>
      </c>
      <c r="AH11" s="133">
        <f>'FORM 365'!BE4</f>
        <v>0</v>
      </c>
      <c r="AI11" s="133">
        <f>IF(AH11='DATA GURU'!$C$33,1,0)</f>
        <v>0</v>
      </c>
      <c r="AJ11" s="133">
        <f>'FORM 365'!BH4</f>
        <v>0</v>
      </c>
      <c r="AK11" s="133">
        <f>IF(AJ11='DATA GURU'!$C$33,1,0)</f>
        <v>0</v>
      </c>
      <c r="AL11" s="133">
        <f>'FORM 365'!BK4</f>
        <v>0</v>
      </c>
      <c r="AM11" s="133">
        <f>IF(AL11='DATA GURU'!$C$33,1,0)</f>
        <v>0</v>
      </c>
      <c r="AN11" s="133">
        <f>'FORM 365'!BN4</f>
        <v>0</v>
      </c>
      <c r="AO11" s="133">
        <f>IF(AN11='DATA GURU'!$C$33,1,0)</f>
        <v>0</v>
      </c>
      <c r="AP11" s="133">
        <f>'FORM 365'!BQ4</f>
        <v>0</v>
      </c>
      <c r="AQ11" s="133">
        <f>IF(AP11='DATA GURU'!$C$33,1,0)</f>
        <v>0</v>
      </c>
      <c r="AR11" s="133">
        <f>'FORM 365'!BT4</f>
        <v>0</v>
      </c>
      <c r="AS11" s="133">
        <f>IF(AR11='DATA GURU'!$C$33,1,0)</f>
        <v>0</v>
      </c>
      <c r="AT11" s="133">
        <f>'FORM 365'!BW4</f>
        <v>0</v>
      </c>
      <c r="AU11" s="133">
        <f>IF(AT11='DATA GURU'!$C$33,1,0)</f>
        <v>0</v>
      </c>
      <c r="AV11" s="134">
        <f t="shared" ref="AV11:AV74" si="10">I11+K11+M11+O11+Q11+S11+U11+W11+Y11+AA11+AC11+AE11+AG11+AI11+AK11+AM11+AO11+AQ11+AS11+AU11</f>
        <v>3</v>
      </c>
      <c r="AW11" s="133">
        <f>'DATA GURU'!$C$23-AV11</f>
        <v>17</v>
      </c>
      <c r="AX11" s="135">
        <f>AV11*'DATA GURU'!$C$33</f>
        <v>15</v>
      </c>
      <c r="AY11" s="136" t="str">
        <f>IF(AX11&gt;='DATA GURU'!$C$21+20,"BAIK SEKALI",IF(AX11&gt;='DATA GURU'!$C$21,"BAIK ",IF(AX11&gt;='DATA GURU'!$C$21-10,"CUKUP",IF(AX11&gt;='DATA GURU'!$C$21-20,"KURANG",IF(AX11&lt;='DATA GURU'!$C$21-20,"KURANG SEKALI")))))</f>
        <v>KURANG SEKALI</v>
      </c>
      <c r="AZ11" s="190" t="str">
        <f>'FORM 365'!K4</f>
        <v>XII IPS 1</v>
      </c>
      <c r="BB11" s="153">
        <f>IF(AZ11=KELAS!$N$3,COUNTIFS($B$10:$B$115,"&lt;"&amp;B11,$AZ$10:$AZ$115,KELAS!$N$3)+COUNTIFS($B$10:$B11,B11,$AZ$10:$AZ11,KELAS!$N$3),"")</f>
        <v>15</v>
      </c>
    </row>
    <row r="12" spans="1:54" ht="15" x14ac:dyDescent="0.25">
      <c r="A12" s="3">
        <v>3</v>
      </c>
      <c r="B12" s="117" t="str">
        <f>'FORM 365'!E5</f>
        <v>MUHAMMAD RIZKY</v>
      </c>
      <c r="C12" s="207">
        <f>'FORM 365'!B5</f>
        <v>44173.314490740697</v>
      </c>
      <c r="D12" s="207"/>
      <c r="E12" s="205">
        <f>'FORM 365'!C5</f>
        <v>44173.322962963</v>
      </c>
      <c r="F12" s="206"/>
      <c r="G12" s="179">
        <f>'FORM 365'!C5</f>
        <v>44173.322962963</v>
      </c>
      <c r="H12" s="133">
        <f>'FORM 365'!R5</f>
        <v>0</v>
      </c>
      <c r="I12" s="133">
        <f>IF(H12='DATA GURU'!$C$33,1,0)</f>
        <v>0</v>
      </c>
      <c r="J12" s="133">
        <f>'FORM 365'!U5</f>
        <v>0</v>
      </c>
      <c r="K12" s="133">
        <f>IF(J12='DATA GURU'!$C$33,1,0)</f>
        <v>0</v>
      </c>
      <c r="L12" s="133">
        <f>'FORM 365'!X5</f>
        <v>0</v>
      </c>
      <c r="M12" s="133">
        <f>IF(L12='DATA GURU'!$C$33,1,0)</f>
        <v>0</v>
      </c>
      <c r="N12" s="133">
        <f>'FORM 365'!AA5</f>
        <v>0</v>
      </c>
      <c r="O12" s="133">
        <f>IF(N12='DATA GURU'!$C$33,1,0)</f>
        <v>0</v>
      </c>
      <c r="P12" s="133">
        <f>'FORM 365'!AD5</f>
        <v>0</v>
      </c>
      <c r="Q12" s="133">
        <f>IF(P12='DATA GURU'!$C$33,1,0)</f>
        <v>0</v>
      </c>
      <c r="R12" s="133">
        <f>'FORM 365'!AG5</f>
        <v>0</v>
      </c>
      <c r="S12" s="133">
        <f>IF(R12='DATA GURU'!$C$33,1,0)</f>
        <v>0</v>
      </c>
      <c r="T12" s="133">
        <f>'FORM 365'!AJ5</f>
        <v>5</v>
      </c>
      <c r="U12" s="133">
        <f>IF(T12='DATA GURU'!$C$33,1,0)</f>
        <v>1</v>
      </c>
      <c r="V12" s="133">
        <f>'FORM 365'!AM5</f>
        <v>0</v>
      </c>
      <c r="W12" s="133">
        <f>IF(V12='DATA GURU'!$C$33,1,0)</f>
        <v>0</v>
      </c>
      <c r="X12" s="133">
        <f>'FORM 365'!AP5</f>
        <v>0</v>
      </c>
      <c r="Y12" s="133">
        <f>IF(X12='DATA GURU'!$C$33,1,0)</f>
        <v>0</v>
      </c>
      <c r="Z12" s="133">
        <f>'FORM 365'!AS5</f>
        <v>0</v>
      </c>
      <c r="AA12" s="133">
        <f>IF(Z12='DATA GURU'!$C$33,1,0)</f>
        <v>0</v>
      </c>
      <c r="AB12" s="133">
        <f>'FORM 365'!AV5</f>
        <v>0</v>
      </c>
      <c r="AC12" s="133">
        <f>IF(AB12='DATA GURU'!$C$33,1,0)</f>
        <v>0</v>
      </c>
      <c r="AD12" s="133">
        <f>'FORM 365'!AY5</f>
        <v>5</v>
      </c>
      <c r="AE12" s="133">
        <f>IF(AD12='DATA GURU'!$C$33,1,0)</f>
        <v>1</v>
      </c>
      <c r="AF12" s="133">
        <f>'FORM 365'!BB5</f>
        <v>0</v>
      </c>
      <c r="AG12" s="133">
        <f>IF(AF12='DATA GURU'!$C$33,1,0)</f>
        <v>0</v>
      </c>
      <c r="AH12" s="133">
        <f>'FORM 365'!BE5</f>
        <v>0</v>
      </c>
      <c r="AI12" s="133">
        <f>IF(AH12='DATA GURU'!$C$33,1,0)</f>
        <v>0</v>
      </c>
      <c r="AJ12" s="133">
        <f>'FORM 365'!BH5</f>
        <v>0</v>
      </c>
      <c r="AK12" s="133">
        <f>IF(AJ12='DATA GURU'!$C$33,1,0)</f>
        <v>0</v>
      </c>
      <c r="AL12" s="133">
        <f>'FORM 365'!BK5</f>
        <v>5</v>
      </c>
      <c r="AM12" s="133">
        <f>IF(AL12='DATA GURU'!$C$33,1,0)</f>
        <v>1</v>
      </c>
      <c r="AN12" s="133">
        <f>'FORM 365'!BN5</f>
        <v>5</v>
      </c>
      <c r="AO12" s="133">
        <f>IF(AN12='DATA GURU'!$C$33,1,0)</f>
        <v>1</v>
      </c>
      <c r="AP12" s="133">
        <f>'FORM 365'!BQ5</f>
        <v>5</v>
      </c>
      <c r="AQ12" s="133">
        <f>IF(AP12='DATA GURU'!$C$33,1,0)</f>
        <v>1</v>
      </c>
      <c r="AR12" s="133">
        <f>'FORM 365'!BT5</f>
        <v>5</v>
      </c>
      <c r="AS12" s="133">
        <f>IF(AR12='DATA GURU'!$C$33,1,0)</f>
        <v>1</v>
      </c>
      <c r="AT12" s="133">
        <f>'FORM 365'!BW5</f>
        <v>0</v>
      </c>
      <c r="AU12" s="133">
        <f>IF(AT12='DATA GURU'!$C$33,1,0)</f>
        <v>0</v>
      </c>
      <c r="AV12" s="134">
        <f t="shared" si="10"/>
        <v>6</v>
      </c>
      <c r="AW12" s="133">
        <f>'DATA GURU'!$C$23-AV12</f>
        <v>14</v>
      </c>
      <c r="AX12" s="135">
        <f>AV12*'DATA GURU'!$C$33</f>
        <v>30</v>
      </c>
      <c r="AY12" s="136" t="str">
        <f>IF(AX12&gt;='DATA GURU'!$C$21+20,"BAIK SEKALI",IF(AX12&gt;='DATA GURU'!$C$21,"BAIK ",IF(AX12&gt;='DATA GURU'!$C$21-10,"CUKUP",IF(AX12&gt;='DATA GURU'!$C$21-20,"KURANG",IF(AX12&lt;='DATA GURU'!$C$21-20,"KURANG SEKALI")))))</f>
        <v>KURANG SEKALI</v>
      </c>
      <c r="AZ12" s="190" t="str">
        <f>'FORM 365'!K5</f>
        <v>XII IPS 2</v>
      </c>
      <c r="BB12" s="153" t="str">
        <f>IF(AZ12=KELAS!$N$3,COUNTIFS($B$10:$B$115,"&lt;"&amp;B12,$AZ$10:$AZ$115,KELAS!$N$3)+COUNTIFS($B$10:$B12,B12,$AZ$10:$AZ12,KELAS!$N$3),"")</f>
        <v/>
      </c>
    </row>
    <row r="13" spans="1:54" ht="15" x14ac:dyDescent="0.25">
      <c r="A13" s="1">
        <v>4</v>
      </c>
      <c r="B13" s="117" t="str">
        <f>'FORM 365'!E6</f>
        <v>HERIYANTO HERIYANTO</v>
      </c>
      <c r="C13" s="207">
        <f>'FORM 365'!B6</f>
        <v>44173.315682870401</v>
      </c>
      <c r="D13" s="207"/>
      <c r="E13" s="205">
        <f>'FORM 365'!C6</f>
        <v>44173.325798611098</v>
      </c>
      <c r="F13" s="206"/>
      <c r="G13" s="179">
        <f>'FORM 365'!C6</f>
        <v>44173.325798611098</v>
      </c>
      <c r="H13" s="133">
        <f>'FORM 365'!R6</f>
        <v>0</v>
      </c>
      <c r="I13" s="133">
        <f>IF(H13='DATA GURU'!$C$33,1,0)</f>
        <v>0</v>
      </c>
      <c r="J13" s="133">
        <f>'FORM 365'!U6</f>
        <v>5</v>
      </c>
      <c r="K13" s="133">
        <f>IF(J13='DATA GURU'!$C$33,1,0)</f>
        <v>1</v>
      </c>
      <c r="L13" s="133">
        <f>'FORM 365'!X6</f>
        <v>5</v>
      </c>
      <c r="M13" s="133">
        <f>IF(L13='DATA GURU'!$C$33,1,0)</f>
        <v>1</v>
      </c>
      <c r="N13" s="133">
        <f>'FORM 365'!AA6</f>
        <v>0</v>
      </c>
      <c r="O13" s="133">
        <f>IF(N13='DATA GURU'!$C$33,1,0)</f>
        <v>0</v>
      </c>
      <c r="P13" s="133">
        <f>'FORM 365'!AD6</f>
        <v>0</v>
      </c>
      <c r="Q13" s="133">
        <f>IF(P13='DATA GURU'!$C$33,1,0)</f>
        <v>0</v>
      </c>
      <c r="R13" s="133">
        <f>'FORM 365'!AG6</f>
        <v>0</v>
      </c>
      <c r="S13" s="133">
        <f>IF(R13='DATA GURU'!$C$33,1,0)</f>
        <v>0</v>
      </c>
      <c r="T13" s="133">
        <f>'FORM 365'!AJ6</f>
        <v>0</v>
      </c>
      <c r="U13" s="133">
        <f>IF(T13='DATA GURU'!$C$33,1,0)</f>
        <v>0</v>
      </c>
      <c r="V13" s="133">
        <f>'FORM 365'!AM6</f>
        <v>0</v>
      </c>
      <c r="W13" s="133">
        <f>IF(V13='DATA GURU'!$C$33,1,0)</f>
        <v>0</v>
      </c>
      <c r="X13" s="133">
        <f>'FORM 365'!AP6</f>
        <v>5</v>
      </c>
      <c r="Y13" s="133">
        <f>IF(X13='DATA GURU'!$C$33,1,0)</f>
        <v>1</v>
      </c>
      <c r="Z13" s="133">
        <f>'FORM 365'!AS6</f>
        <v>5</v>
      </c>
      <c r="AA13" s="133">
        <f>IF(Z13='DATA GURU'!$C$33,1,0)</f>
        <v>1</v>
      </c>
      <c r="AB13" s="133">
        <f>'FORM 365'!AV6</f>
        <v>0</v>
      </c>
      <c r="AC13" s="133">
        <f>IF(AB13='DATA GURU'!$C$33,1,0)</f>
        <v>0</v>
      </c>
      <c r="AD13" s="133">
        <f>'FORM 365'!AY6</f>
        <v>0</v>
      </c>
      <c r="AE13" s="133">
        <f>IF(AD13='DATA GURU'!$C$33,1,0)</f>
        <v>0</v>
      </c>
      <c r="AF13" s="133">
        <f>'FORM 365'!BB6</f>
        <v>5</v>
      </c>
      <c r="AG13" s="133">
        <f>IF(AF13='DATA GURU'!$C$33,1,0)</f>
        <v>1</v>
      </c>
      <c r="AH13" s="133">
        <f>'FORM 365'!BE6</f>
        <v>0</v>
      </c>
      <c r="AI13" s="133">
        <f>IF(AH13='DATA GURU'!$C$33,1,0)</f>
        <v>0</v>
      </c>
      <c r="AJ13" s="133">
        <f>'FORM 365'!BH6</f>
        <v>5</v>
      </c>
      <c r="AK13" s="133">
        <f>IF(AJ13='DATA GURU'!$C$33,1,0)</f>
        <v>1</v>
      </c>
      <c r="AL13" s="133">
        <f>'FORM 365'!BK6</f>
        <v>0</v>
      </c>
      <c r="AM13" s="133">
        <f>IF(AL13='DATA GURU'!$C$33,1,0)</f>
        <v>0</v>
      </c>
      <c r="AN13" s="133">
        <f>'FORM 365'!BN6</f>
        <v>5</v>
      </c>
      <c r="AO13" s="133">
        <f>IF(AN13='DATA GURU'!$C$33,1,0)</f>
        <v>1</v>
      </c>
      <c r="AP13" s="133">
        <f>'FORM 365'!BQ6</f>
        <v>5</v>
      </c>
      <c r="AQ13" s="133">
        <f>IF(AP13='DATA GURU'!$C$33,1,0)</f>
        <v>1</v>
      </c>
      <c r="AR13" s="133">
        <f>'FORM 365'!BT6</f>
        <v>5</v>
      </c>
      <c r="AS13" s="133">
        <f>IF(AR13='DATA GURU'!$C$33,1,0)</f>
        <v>1</v>
      </c>
      <c r="AT13" s="133">
        <f>'FORM 365'!BW6</f>
        <v>5</v>
      </c>
      <c r="AU13" s="133">
        <f>IF(AT13='DATA GURU'!$C$33,1,0)</f>
        <v>1</v>
      </c>
      <c r="AV13" s="134">
        <f t="shared" si="10"/>
        <v>10</v>
      </c>
      <c r="AW13" s="133">
        <f>'DATA GURU'!$C$23-AV13</f>
        <v>10</v>
      </c>
      <c r="AX13" s="135">
        <f>AV13*'DATA GURU'!$C$33</f>
        <v>50</v>
      </c>
      <c r="AY13" s="136" t="str">
        <f>IF(AX13&gt;='DATA GURU'!$C$21+20,"BAIK SEKALI",IF(AX13&gt;='DATA GURU'!$C$21,"BAIK ",IF(AX13&gt;='DATA GURU'!$C$21-10,"CUKUP",IF(AX13&gt;='DATA GURU'!$C$21-20,"KURANG",IF(AX13&lt;='DATA GURU'!$C$21-20,"KURANG SEKALI")))))</f>
        <v>KURANG SEKALI</v>
      </c>
      <c r="AZ13" s="190" t="str">
        <f>'FORM 365'!K6</f>
        <v>XII IPS 2</v>
      </c>
      <c r="BB13" s="153" t="str">
        <f>IF(AZ13=KELAS!$N$3,COUNTIFS($B$10:$B$115,"&lt;"&amp;B13,$AZ$10:$AZ$115,KELAS!$N$3)+COUNTIFS($B$10:$B13,B13,$AZ$10:$AZ13,KELAS!$N$3),"")</f>
        <v/>
      </c>
    </row>
    <row r="14" spans="1:54" ht="15" x14ac:dyDescent="0.25">
      <c r="A14" s="3">
        <v>5</v>
      </c>
      <c r="B14" s="117" t="str">
        <f>'FORM 365'!E7</f>
        <v>YULI YULI</v>
      </c>
      <c r="C14" s="207">
        <f>'FORM 365'!B7</f>
        <v>44173.316504629598</v>
      </c>
      <c r="D14" s="207"/>
      <c r="E14" s="205">
        <f>'FORM 365'!C7</f>
        <v>44173.326064814799</v>
      </c>
      <c r="F14" s="206"/>
      <c r="G14" s="179">
        <f>'FORM 365'!C7</f>
        <v>44173.326064814799</v>
      </c>
      <c r="H14" s="133">
        <f>'FORM 365'!R7</f>
        <v>0</v>
      </c>
      <c r="I14" s="133">
        <f>IF(H14='DATA GURU'!$C$33,1,0)</f>
        <v>0</v>
      </c>
      <c r="J14" s="133">
        <f>'FORM 365'!U7</f>
        <v>5</v>
      </c>
      <c r="K14" s="133">
        <f>IF(J14='DATA GURU'!$C$33,1,0)</f>
        <v>1</v>
      </c>
      <c r="L14" s="133">
        <f>'FORM 365'!X7</f>
        <v>0</v>
      </c>
      <c r="M14" s="133">
        <f>IF(L14='DATA GURU'!$C$33,1,0)</f>
        <v>0</v>
      </c>
      <c r="N14" s="133">
        <f>'FORM 365'!AA7</f>
        <v>0</v>
      </c>
      <c r="O14" s="133">
        <f>IF(N14='DATA GURU'!$C$33,1,0)</f>
        <v>0</v>
      </c>
      <c r="P14" s="133">
        <f>'FORM 365'!AD7</f>
        <v>0</v>
      </c>
      <c r="Q14" s="133">
        <f>IF(P14='DATA GURU'!$C$33,1,0)</f>
        <v>0</v>
      </c>
      <c r="R14" s="133">
        <f>'FORM 365'!AG7</f>
        <v>0</v>
      </c>
      <c r="S14" s="133">
        <f>IF(R14='DATA GURU'!$C$33,1,0)</f>
        <v>0</v>
      </c>
      <c r="T14" s="133">
        <f>'FORM 365'!AJ7</f>
        <v>5</v>
      </c>
      <c r="U14" s="133">
        <f>IF(T14='DATA GURU'!$C$33,1,0)</f>
        <v>1</v>
      </c>
      <c r="V14" s="133">
        <f>'FORM 365'!AM7</f>
        <v>0</v>
      </c>
      <c r="W14" s="133">
        <f>IF(V14='DATA GURU'!$C$33,1,0)</f>
        <v>0</v>
      </c>
      <c r="X14" s="133">
        <f>'FORM 365'!AP7</f>
        <v>5</v>
      </c>
      <c r="Y14" s="133">
        <f>IF(X14='DATA GURU'!$C$33,1,0)</f>
        <v>1</v>
      </c>
      <c r="Z14" s="133">
        <f>'FORM 365'!AS7</f>
        <v>0</v>
      </c>
      <c r="AA14" s="133">
        <f>IF(Z14='DATA GURU'!$C$33,1,0)</f>
        <v>0</v>
      </c>
      <c r="AB14" s="133">
        <f>'FORM 365'!AV7</f>
        <v>0</v>
      </c>
      <c r="AC14" s="133">
        <f>IF(AB14='DATA GURU'!$C$33,1,0)</f>
        <v>0</v>
      </c>
      <c r="AD14" s="133">
        <f>'FORM 365'!AY7</f>
        <v>0</v>
      </c>
      <c r="AE14" s="133">
        <f>IF(AD14='DATA GURU'!$C$33,1,0)</f>
        <v>0</v>
      </c>
      <c r="AF14" s="133">
        <f>'FORM 365'!BB7</f>
        <v>0</v>
      </c>
      <c r="AG14" s="133">
        <f>IF(AF14='DATA GURU'!$C$33,1,0)</f>
        <v>0</v>
      </c>
      <c r="AH14" s="133">
        <f>'FORM 365'!BE7</f>
        <v>5</v>
      </c>
      <c r="AI14" s="133">
        <f>IF(AH14='DATA GURU'!$C$33,1,0)</f>
        <v>1</v>
      </c>
      <c r="AJ14" s="133">
        <f>'FORM 365'!BH7</f>
        <v>0</v>
      </c>
      <c r="AK14" s="133">
        <f>IF(AJ14='DATA GURU'!$C$33,1,0)</f>
        <v>0</v>
      </c>
      <c r="AL14" s="133">
        <f>'FORM 365'!BK7</f>
        <v>0</v>
      </c>
      <c r="AM14" s="133">
        <f>IF(AL14='DATA GURU'!$C$33,1,0)</f>
        <v>0</v>
      </c>
      <c r="AN14" s="133">
        <f>'FORM 365'!BN7</f>
        <v>5</v>
      </c>
      <c r="AO14" s="133">
        <f>IF(AN14='DATA GURU'!$C$33,1,0)</f>
        <v>1</v>
      </c>
      <c r="AP14" s="133">
        <f>'FORM 365'!BQ7</f>
        <v>0</v>
      </c>
      <c r="AQ14" s="133">
        <f>IF(AP14='DATA GURU'!$C$33,1,0)</f>
        <v>0</v>
      </c>
      <c r="AR14" s="133">
        <f>'FORM 365'!BT7</f>
        <v>0</v>
      </c>
      <c r="AS14" s="133">
        <f>IF(AR14='DATA GURU'!$C$33,1,0)</f>
        <v>0</v>
      </c>
      <c r="AT14" s="133">
        <f>'FORM 365'!BW7</f>
        <v>0</v>
      </c>
      <c r="AU14" s="133">
        <f>IF(AT14='DATA GURU'!$C$33,1,0)</f>
        <v>0</v>
      </c>
      <c r="AV14" s="134">
        <f t="shared" si="10"/>
        <v>5</v>
      </c>
      <c r="AW14" s="133">
        <f>'DATA GURU'!$C$23-AV14</f>
        <v>15</v>
      </c>
      <c r="AX14" s="135">
        <f>AV14*'DATA GURU'!$C$33</f>
        <v>25</v>
      </c>
      <c r="AY14" s="136" t="str">
        <f>IF(AX14&gt;='DATA GURU'!$C$21+20,"BAIK SEKALI",IF(AX14&gt;='DATA GURU'!$C$21,"BAIK ",IF(AX14&gt;='DATA GURU'!$C$21-10,"CUKUP",IF(AX14&gt;='DATA GURU'!$C$21-20,"KURANG",IF(AX14&lt;='DATA GURU'!$C$21-20,"KURANG SEKALI")))))</f>
        <v>KURANG SEKALI</v>
      </c>
      <c r="AZ14" s="190" t="str">
        <f>'FORM 365'!K7</f>
        <v>XII IPS 2</v>
      </c>
      <c r="BB14" s="153" t="str">
        <f>IF(AZ14=KELAS!$N$3,COUNTIFS($B$10:$B$115,"&lt;"&amp;B14,$AZ$10:$AZ$115,KELAS!$N$3)+COUNTIFS($B$10:$B14,B14,$AZ$10:$AZ14,KELAS!$N$3),"")</f>
        <v/>
      </c>
    </row>
    <row r="15" spans="1:54" ht="15" x14ac:dyDescent="0.25">
      <c r="A15" s="1">
        <v>6</v>
      </c>
      <c r="B15" s="117" t="str">
        <f>'FORM 365'!E8</f>
        <v>YOSVITA SYAFITRI</v>
      </c>
      <c r="C15" s="207">
        <f>'FORM 365'!B8</f>
        <v>44173.316238425898</v>
      </c>
      <c r="D15" s="207"/>
      <c r="E15" s="205">
        <f>'FORM 365'!C8</f>
        <v>44173.326689814799</v>
      </c>
      <c r="F15" s="206"/>
      <c r="G15" s="179">
        <f>'FORM 365'!C8</f>
        <v>44173.326689814799</v>
      </c>
      <c r="H15" s="133">
        <f>'FORM 365'!R8</f>
        <v>0</v>
      </c>
      <c r="I15" s="133">
        <f>IF(H15='DATA GURU'!$C$33,1,0)</f>
        <v>0</v>
      </c>
      <c r="J15" s="133">
        <f>'FORM 365'!U8</f>
        <v>5</v>
      </c>
      <c r="K15" s="133">
        <f>IF(J15='DATA GURU'!$C$33,1,0)</f>
        <v>1</v>
      </c>
      <c r="L15" s="133">
        <f>'FORM 365'!X8</f>
        <v>0</v>
      </c>
      <c r="M15" s="133">
        <f>IF(L15='DATA GURU'!$C$33,1,0)</f>
        <v>0</v>
      </c>
      <c r="N15" s="133">
        <f>'FORM 365'!AA8</f>
        <v>0</v>
      </c>
      <c r="O15" s="133">
        <f>IF(N15='DATA GURU'!$C$33,1,0)</f>
        <v>0</v>
      </c>
      <c r="P15" s="133">
        <f>'FORM 365'!AD8</f>
        <v>0</v>
      </c>
      <c r="Q15" s="133">
        <f>IF(P15='DATA GURU'!$C$33,1,0)</f>
        <v>0</v>
      </c>
      <c r="R15" s="133">
        <f>'FORM 365'!AG8</f>
        <v>0</v>
      </c>
      <c r="S15" s="133">
        <f>IF(R15='DATA GURU'!$C$33,1,0)</f>
        <v>0</v>
      </c>
      <c r="T15" s="133">
        <f>'FORM 365'!AJ8</f>
        <v>0</v>
      </c>
      <c r="U15" s="133">
        <f>IF(T15='DATA GURU'!$C$33,1,0)</f>
        <v>0</v>
      </c>
      <c r="V15" s="133">
        <f>'FORM 365'!AM8</f>
        <v>0</v>
      </c>
      <c r="W15" s="133">
        <f>IF(V15='DATA GURU'!$C$33,1,0)</f>
        <v>0</v>
      </c>
      <c r="X15" s="133">
        <f>'FORM 365'!AP8</f>
        <v>5</v>
      </c>
      <c r="Y15" s="133">
        <f>IF(X15='DATA GURU'!$C$33,1,0)</f>
        <v>1</v>
      </c>
      <c r="Z15" s="133">
        <f>'FORM 365'!AS8</f>
        <v>0</v>
      </c>
      <c r="AA15" s="133">
        <f>IF(Z15='DATA GURU'!$C$33,1,0)</f>
        <v>0</v>
      </c>
      <c r="AB15" s="133">
        <f>'FORM 365'!AV8</f>
        <v>0</v>
      </c>
      <c r="AC15" s="133">
        <f>IF(AB15='DATA GURU'!$C$33,1,0)</f>
        <v>0</v>
      </c>
      <c r="AD15" s="133">
        <f>'FORM 365'!AY8</f>
        <v>0</v>
      </c>
      <c r="AE15" s="133">
        <f>IF(AD15='DATA GURU'!$C$33,1,0)</f>
        <v>0</v>
      </c>
      <c r="AF15" s="133">
        <f>'FORM 365'!BB8</f>
        <v>5</v>
      </c>
      <c r="AG15" s="133">
        <f>IF(AF15='DATA GURU'!$C$33,1,0)</f>
        <v>1</v>
      </c>
      <c r="AH15" s="133">
        <f>'FORM 365'!BE8</f>
        <v>0</v>
      </c>
      <c r="AI15" s="133">
        <f>IF(AH15='DATA GURU'!$C$33,1,0)</f>
        <v>0</v>
      </c>
      <c r="AJ15" s="133">
        <f>'FORM 365'!BH8</f>
        <v>5</v>
      </c>
      <c r="AK15" s="133">
        <f>IF(AJ15='DATA GURU'!$C$33,1,0)</f>
        <v>1</v>
      </c>
      <c r="AL15" s="133">
        <f>'FORM 365'!BK8</f>
        <v>0</v>
      </c>
      <c r="AM15" s="133">
        <f>IF(AL15='DATA GURU'!$C$33,1,0)</f>
        <v>0</v>
      </c>
      <c r="AN15" s="133">
        <f>'FORM 365'!BN8</f>
        <v>5</v>
      </c>
      <c r="AO15" s="133">
        <f>IF(AN15='DATA GURU'!$C$33,1,0)</f>
        <v>1</v>
      </c>
      <c r="AP15" s="133">
        <f>'FORM 365'!BQ8</f>
        <v>0</v>
      </c>
      <c r="AQ15" s="133">
        <f>IF(AP15='DATA GURU'!$C$33,1,0)</f>
        <v>0</v>
      </c>
      <c r="AR15" s="133">
        <f>'FORM 365'!BT8</f>
        <v>5</v>
      </c>
      <c r="AS15" s="133">
        <f>IF(AR15='DATA GURU'!$C$33,1,0)</f>
        <v>1</v>
      </c>
      <c r="AT15" s="133">
        <f>'FORM 365'!BW8</f>
        <v>5</v>
      </c>
      <c r="AU15" s="133">
        <f>IF(AT15='DATA GURU'!$C$33,1,0)</f>
        <v>1</v>
      </c>
      <c r="AV15" s="134">
        <f t="shared" si="10"/>
        <v>7</v>
      </c>
      <c r="AW15" s="133">
        <f>'DATA GURU'!$C$23-AV15</f>
        <v>13</v>
      </c>
      <c r="AX15" s="135">
        <f>AV15*'DATA GURU'!$C$33</f>
        <v>35</v>
      </c>
      <c r="AY15" s="136" t="str">
        <f>IF(AX15&gt;='DATA GURU'!$C$21+20,"BAIK SEKALI",IF(AX15&gt;='DATA GURU'!$C$21,"BAIK ",IF(AX15&gt;='DATA GURU'!$C$21-10,"CUKUP",IF(AX15&gt;='DATA GURU'!$C$21-20,"KURANG",IF(AX15&lt;='DATA GURU'!$C$21-20,"KURANG SEKALI")))))</f>
        <v>KURANG SEKALI</v>
      </c>
      <c r="AZ15" s="190" t="str">
        <f>'FORM 365'!K8</f>
        <v>XII IPS 3</v>
      </c>
      <c r="BB15" s="153" t="str">
        <f>IF(AZ15=KELAS!$N$3,COUNTIFS($B$10:$B$115,"&lt;"&amp;B15,$AZ$10:$AZ$115,KELAS!$N$3)+COUNTIFS($B$10:$B15,B15,$AZ$10:$AZ15,KELAS!$N$3),"")</f>
        <v/>
      </c>
    </row>
    <row r="16" spans="1:54" ht="15" x14ac:dyDescent="0.25">
      <c r="A16" s="3">
        <v>7</v>
      </c>
      <c r="B16" s="117" t="str">
        <f>'FORM 365'!E9</f>
        <v>AGUNG MAHDANI</v>
      </c>
      <c r="C16" s="207">
        <f>'FORM 365'!B9</f>
        <v>44173.314942129597</v>
      </c>
      <c r="D16" s="207"/>
      <c r="E16" s="205">
        <f>'FORM 365'!C9</f>
        <v>44173.326770833301</v>
      </c>
      <c r="F16" s="206"/>
      <c r="G16" s="179">
        <f>'FORM 365'!C9</f>
        <v>44173.326770833301</v>
      </c>
      <c r="H16" s="133">
        <f>'FORM 365'!R9</f>
        <v>0</v>
      </c>
      <c r="I16" s="133">
        <f>IF(H16='DATA GURU'!$C$33,1,0)</f>
        <v>0</v>
      </c>
      <c r="J16" s="133">
        <f>'FORM 365'!U9</f>
        <v>0</v>
      </c>
      <c r="K16" s="133">
        <f>IF(J16='DATA GURU'!$C$33,1,0)</f>
        <v>0</v>
      </c>
      <c r="L16" s="133">
        <f>'FORM 365'!X9</f>
        <v>5</v>
      </c>
      <c r="M16" s="133">
        <f>IF(L16='DATA GURU'!$C$33,1,0)</f>
        <v>1</v>
      </c>
      <c r="N16" s="133">
        <f>'FORM 365'!AA9</f>
        <v>0</v>
      </c>
      <c r="O16" s="133">
        <f>IF(N16='DATA GURU'!$C$33,1,0)</f>
        <v>0</v>
      </c>
      <c r="P16" s="133">
        <f>'FORM 365'!AD9</f>
        <v>0</v>
      </c>
      <c r="Q16" s="133">
        <f>IF(P16='DATA GURU'!$C$33,1,0)</f>
        <v>0</v>
      </c>
      <c r="R16" s="133">
        <f>'FORM 365'!AG9</f>
        <v>0</v>
      </c>
      <c r="S16" s="133">
        <f>IF(R16='DATA GURU'!$C$33,1,0)</f>
        <v>0</v>
      </c>
      <c r="T16" s="133">
        <f>'FORM 365'!AJ9</f>
        <v>0</v>
      </c>
      <c r="U16" s="133">
        <f>IF(T16='DATA GURU'!$C$33,1,0)</f>
        <v>0</v>
      </c>
      <c r="V16" s="133">
        <f>'FORM 365'!AM9</f>
        <v>0</v>
      </c>
      <c r="W16" s="133">
        <f>IF(V16='DATA GURU'!$C$33,1,0)</f>
        <v>0</v>
      </c>
      <c r="X16" s="133">
        <f>'FORM 365'!AP9</f>
        <v>0</v>
      </c>
      <c r="Y16" s="133">
        <f>IF(X16='DATA GURU'!$C$33,1,0)</f>
        <v>0</v>
      </c>
      <c r="Z16" s="133">
        <f>'FORM 365'!AS9</f>
        <v>0</v>
      </c>
      <c r="AA16" s="133">
        <f>IF(Z16='DATA GURU'!$C$33,1,0)</f>
        <v>0</v>
      </c>
      <c r="AB16" s="133">
        <f>'FORM 365'!AV9</f>
        <v>0</v>
      </c>
      <c r="AC16" s="133">
        <f>IF(AB16='DATA GURU'!$C$33,1,0)</f>
        <v>0</v>
      </c>
      <c r="AD16" s="133">
        <f>'FORM 365'!AY9</f>
        <v>0</v>
      </c>
      <c r="AE16" s="133">
        <f>IF(AD16='DATA GURU'!$C$33,1,0)</f>
        <v>0</v>
      </c>
      <c r="AF16" s="133">
        <f>'FORM 365'!BB9</f>
        <v>0</v>
      </c>
      <c r="AG16" s="133">
        <f>IF(AF16='DATA GURU'!$C$33,1,0)</f>
        <v>0</v>
      </c>
      <c r="AH16" s="133">
        <f>'FORM 365'!BE9</f>
        <v>0</v>
      </c>
      <c r="AI16" s="133">
        <f>IF(AH16='DATA GURU'!$C$33,1,0)</f>
        <v>0</v>
      </c>
      <c r="AJ16" s="133">
        <f>'FORM 365'!BH9</f>
        <v>0</v>
      </c>
      <c r="AK16" s="133">
        <f>IF(AJ16='DATA GURU'!$C$33,1,0)</f>
        <v>0</v>
      </c>
      <c r="AL16" s="133">
        <f>'FORM 365'!BK9</f>
        <v>0</v>
      </c>
      <c r="AM16" s="133">
        <f>IF(AL16='DATA GURU'!$C$33,1,0)</f>
        <v>0</v>
      </c>
      <c r="AN16" s="133">
        <f>'FORM 365'!BN9</f>
        <v>0</v>
      </c>
      <c r="AO16" s="133">
        <f>IF(AN16='DATA GURU'!$C$33,1,0)</f>
        <v>0</v>
      </c>
      <c r="AP16" s="133">
        <f>'FORM 365'!BQ9</f>
        <v>5</v>
      </c>
      <c r="AQ16" s="133">
        <f>IF(AP16='DATA GURU'!$C$33,1,0)</f>
        <v>1</v>
      </c>
      <c r="AR16" s="133">
        <f>'FORM 365'!BT9</f>
        <v>0</v>
      </c>
      <c r="AS16" s="133">
        <f>IF(AR16='DATA GURU'!$C$33,1,0)</f>
        <v>0</v>
      </c>
      <c r="AT16" s="133">
        <f>'FORM 365'!BW9</f>
        <v>0</v>
      </c>
      <c r="AU16" s="133">
        <f>IF(AT16='DATA GURU'!$C$33,1,0)</f>
        <v>0</v>
      </c>
      <c r="AV16" s="134">
        <f t="shared" si="10"/>
        <v>2</v>
      </c>
      <c r="AW16" s="133">
        <f>'DATA GURU'!$C$23-AV16</f>
        <v>18</v>
      </c>
      <c r="AX16" s="135">
        <f>AV16*'DATA GURU'!$C$33</f>
        <v>10</v>
      </c>
      <c r="AY16" s="136" t="str">
        <f>IF(AX16&gt;='DATA GURU'!$C$21+20,"BAIK SEKALI",IF(AX16&gt;='DATA GURU'!$C$21,"BAIK ",IF(AX16&gt;='DATA GURU'!$C$21-10,"CUKUP",IF(AX16&gt;='DATA GURU'!$C$21-20,"KURANG",IF(AX16&lt;='DATA GURU'!$C$21-20,"KURANG SEKALI")))))</f>
        <v>KURANG SEKALI</v>
      </c>
      <c r="AZ16" s="190" t="str">
        <f>'FORM 365'!K9</f>
        <v>XII IPS 3</v>
      </c>
      <c r="BB16" s="153" t="str">
        <f>IF(AZ16=KELAS!$N$3,COUNTIFS($B$10:$B$115,"&lt;"&amp;B16,$AZ$10:$AZ$115,KELAS!$N$3)+COUNTIFS($B$10:$B16,B16,$AZ$10:$AZ16,KELAS!$N$3),"")</f>
        <v/>
      </c>
    </row>
    <row r="17" spans="1:54" ht="15" x14ac:dyDescent="0.25">
      <c r="A17" s="1">
        <v>8</v>
      </c>
      <c r="B17" s="117" t="str">
        <f>'FORM 365'!E10</f>
        <v>ERI PRANANDA</v>
      </c>
      <c r="C17" s="207">
        <f>'FORM 365'!B10</f>
        <v>44173.313587962999</v>
      </c>
      <c r="D17" s="207"/>
      <c r="E17" s="205">
        <f>'FORM 365'!C10</f>
        <v>44173.3268171296</v>
      </c>
      <c r="F17" s="206"/>
      <c r="G17" s="179">
        <f>'FORM 365'!C10</f>
        <v>44173.3268171296</v>
      </c>
      <c r="H17" s="133">
        <f>'FORM 365'!R10</f>
        <v>0</v>
      </c>
      <c r="I17" s="133">
        <f>IF(H17='DATA GURU'!$C$33,1,0)</f>
        <v>0</v>
      </c>
      <c r="J17" s="133">
        <f>'FORM 365'!U10</f>
        <v>0</v>
      </c>
      <c r="K17" s="133">
        <f>IF(J17='DATA GURU'!$C$33,1,0)</f>
        <v>0</v>
      </c>
      <c r="L17" s="133">
        <f>'FORM 365'!X10</f>
        <v>0</v>
      </c>
      <c r="M17" s="133">
        <f>IF(L17='DATA GURU'!$C$33,1,0)</f>
        <v>0</v>
      </c>
      <c r="N17" s="133">
        <f>'FORM 365'!AA10</f>
        <v>5</v>
      </c>
      <c r="O17" s="133">
        <f>IF(N17='DATA GURU'!$C$33,1,0)</f>
        <v>1</v>
      </c>
      <c r="P17" s="133">
        <f>'FORM 365'!AD10</f>
        <v>0</v>
      </c>
      <c r="Q17" s="133">
        <f>IF(P17='DATA GURU'!$C$33,1,0)</f>
        <v>0</v>
      </c>
      <c r="R17" s="133">
        <f>'FORM 365'!AG10</f>
        <v>0</v>
      </c>
      <c r="S17" s="133">
        <f>IF(R17='DATA GURU'!$C$33,1,0)</f>
        <v>0</v>
      </c>
      <c r="T17" s="133">
        <f>'FORM 365'!AJ10</f>
        <v>0</v>
      </c>
      <c r="U17" s="133">
        <f>IF(T17='DATA GURU'!$C$33,1,0)</f>
        <v>0</v>
      </c>
      <c r="V17" s="133">
        <f>'FORM 365'!AM10</f>
        <v>0</v>
      </c>
      <c r="W17" s="133">
        <f>IF(V17='DATA GURU'!$C$33,1,0)</f>
        <v>0</v>
      </c>
      <c r="X17" s="133">
        <f>'FORM 365'!AP10</f>
        <v>0</v>
      </c>
      <c r="Y17" s="133">
        <f>IF(X17='DATA GURU'!$C$33,1,0)</f>
        <v>0</v>
      </c>
      <c r="Z17" s="133">
        <f>'FORM 365'!AS10</f>
        <v>5</v>
      </c>
      <c r="AA17" s="133">
        <f>IF(Z17='DATA GURU'!$C$33,1,0)</f>
        <v>1</v>
      </c>
      <c r="AB17" s="133">
        <f>'FORM 365'!AV10</f>
        <v>0</v>
      </c>
      <c r="AC17" s="133">
        <f>IF(AB17='DATA GURU'!$C$33,1,0)</f>
        <v>0</v>
      </c>
      <c r="AD17" s="133">
        <f>'FORM 365'!AY10</f>
        <v>0</v>
      </c>
      <c r="AE17" s="133">
        <f>IF(AD17='DATA GURU'!$C$33,1,0)</f>
        <v>0</v>
      </c>
      <c r="AF17" s="133">
        <f>'FORM 365'!BB10</f>
        <v>0</v>
      </c>
      <c r="AG17" s="133">
        <f>IF(AF17='DATA GURU'!$C$33,1,0)</f>
        <v>0</v>
      </c>
      <c r="AH17" s="133">
        <f>'FORM 365'!BE10</f>
        <v>5</v>
      </c>
      <c r="AI17" s="133">
        <f>IF(AH17='DATA GURU'!$C$33,1,0)</f>
        <v>1</v>
      </c>
      <c r="AJ17" s="133">
        <f>'FORM 365'!BH10</f>
        <v>0</v>
      </c>
      <c r="AK17" s="133">
        <f>IF(AJ17='DATA GURU'!$C$33,1,0)</f>
        <v>0</v>
      </c>
      <c r="AL17" s="133">
        <f>'FORM 365'!BK10</f>
        <v>0</v>
      </c>
      <c r="AM17" s="133">
        <f>IF(AL17='DATA GURU'!$C$33,1,0)</f>
        <v>0</v>
      </c>
      <c r="AN17" s="133">
        <f>'FORM 365'!BN10</f>
        <v>5</v>
      </c>
      <c r="AO17" s="133">
        <f>IF(AN17='DATA GURU'!$C$33,1,0)</f>
        <v>1</v>
      </c>
      <c r="AP17" s="133">
        <f>'FORM 365'!BQ10</f>
        <v>0</v>
      </c>
      <c r="AQ17" s="133">
        <f>IF(AP17='DATA GURU'!$C$33,1,0)</f>
        <v>0</v>
      </c>
      <c r="AR17" s="133">
        <f>'FORM 365'!BT10</f>
        <v>0</v>
      </c>
      <c r="AS17" s="133">
        <f>IF(AR17='DATA GURU'!$C$33,1,0)</f>
        <v>0</v>
      </c>
      <c r="AT17" s="133">
        <f>'FORM 365'!BW10</f>
        <v>0</v>
      </c>
      <c r="AU17" s="133">
        <f>IF(AT17='DATA GURU'!$C$33,1,0)</f>
        <v>0</v>
      </c>
      <c r="AV17" s="134">
        <f t="shared" si="10"/>
        <v>4</v>
      </c>
      <c r="AW17" s="133">
        <f>'DATA GURU'!$C$23-AV17</f>
        <v>16</v>
      </c>
      <c r="AX17" s="135">
        <f>AV17*'DATA GURU'!$C$33</f>
        <v>20</v>
      </c>
      <c r="AY17" s="136" t="str">
        <f>IF(AX17&gt;='DATA GURU'!$C$21+20,"BAIK SEKALI",IF(AX17&gt;='DATA GURU'!$C$21,"BAIK ",IF(AX17&gt;='DATA GURU'!$C$21-10,"CUKUP",IF(AX17&gt;='DATA GURU'!$C$21-20,"KURANG",IF(AX17&lt;='DATA GURU'!$C$21-20,"KURANG SEKALI")))))</f>
        <v>KURANG SEKALI</v>
      </c>
      <c r="AZ17" s="190" t="str">
        <f>'FORM 365'!K10</f>
        <v>XII IPS 1</v>
      </c>
      <c r="BB17" s="153">
        <f>IF(AZ17=KELAS!$N$3,COUNTIFS($B$10:$B$115,"&lt;"&amp;B17,$AZ$10:$AZ$115,KELAS!$N$3)+COUNTIFS($B$10:$B17,B17,$AZ$10:$AZ17,KELAS!$N$3),"")</f>
        <v>3</v>
      </c>
    </row>
    <row r="18" spans="1:54" ht="15" x14ac:dyDescent="0.25">
      <c r="A18" s="3">
        <v>9</v>
      </c>
      <c r="B18" s="117" t="str">
        <f>'FORM 365'!E11</f>
        <v>SITI HARTINAH</v>
      </c>
      <c r="C18" s="207">
        <f>'FORM 365'!B11</f>
        <v>44173.323043981502</v>
      </c>
      <c r="D18" s="207"/>
      <c r="E18" s="205">
        <f>'FORM 365'!C11</f>
        <v>44173.326874999999</v>
      </c>
      <c r="F18" s="206"/>
      <c r="G18" s="179">
        <f>'FORM 365'!C11</f>
        <v>44173.326874999999</v>
      </c>
      <c r="H18" s="133">
        <f>'FORM 365'!R11</f>
        <v>0</v>
      </c>
      <c r="I18" s="133">
        <f>IF(H18='DATA GURU'!$C$33,1,0)</f>
        <v>0</v>
      </c>
      <c r="J18" s="133">
        <f>'FORM 365'!U11</f>
        <v>5</v>
      </c>
      <c r="K18" s="133">
        <f>IF(J18='DATA GURU'!$C$33,1,0)</f>
        <v>1</v>
      </c>
      <c r="L18" s="133">
        <f>'FORM 365'!X11</f>
        <v>0</v>
      </c>
      <c r="M18" s="133">
        <f>IF(L18='DATA GURU'!$C$33,1,0)</f>
        <v>0</v>
      </c>
      <c r="N18" s="133">
        <f>'FORM 365'!AA11</f>
        <v>5</v>
      </c>
      <c r="O18" s="133">
        <f>IF(N18='DATA GURU'!$C$33,1,0)</f>
        <v>1</v>
      </c>
      <c r="P18" s="133">
        <f>'FORM 365'!AD11</f>
        <v>5</v>
      </c>
      <c r="Q18" s="133">
        <f>IF(P18='DATA GURU'!$C$33,1,0)</f>
        <v>1</v>
      </c>
      <c r="R18" s="133">
        <f>'FORM 365'!AG11</f>
        <v>5</v>
      </c>
      <c r="S18" s="133">
        <f>IF(R18='DATA GURU'!$C$33,1,0)</f>
        <v>1</v>
      </c>
      <c r="T18" s="133">
        <f>'FORM 365'!AJ11</f>
        <v>0</v>
      </c>
      <c r="U18" s="133">
        <f>IF(T18='DATA GURU'!$C$33,1,0)</f>
        <v>0</v>
      </c>
      <c r="V18" s="133">
        <f>'FORM 365'!AM11</f>
        <v>5</v>
      </c>
      <c r="W18" s="133">
        <f>IF(V18='DATA GURU'!$C$33,1,0)</f>
        <v>1</v>
      </c>
      <c r="X18" s="133">
        <f>'FORM 365'!AP11</f>
        <v>5</v>
      </c>
      <c r="Y18" s="133">
        <f>IF(X18='DATA GURU'!$C$33,1,0)</f>
        <v>1</v>
      </c>
      <c r="Z18" s="133">
        <f>'FORM 365'!AS11</f>
        <v>5</v>
      </c>
      <c r="AA18" s="133">
        <f>IF(Z18='DATA GURU'!$C$33,1,0)</f>
        <v>1</v>
      </c>
      <c r="AB18" s="133">
        <f>'FORM 365'!AV11</f>
        <v>0</v>
      </c>
      <c r="AC18" s="133">
        <f>IF(AB18='DATA GURU'!$C$33,1,0)</f>
        <v>0</v>
      </c>
      <c r="AD18" s="133">
        <f>'FORM 365'!AY11</f>
        <v>0</v>
      </c>
      <c r="AE18" s="133">
        <f>IF(AD18='DATA GURU'!$C$33,1,0)</f>
        <v>0</v>
      </c>
      <c r="AF18" s="133">
        <f>'FORM 365'!BB11</f>
        <v>0</v>
      </c>
      <c r="AG18" s="133">
        <f>IF(AF18='DATA GURU'!$C$33,1,0)</f>
        <v>0</v>
      </c>
      <c r="AH18" s="133">
        <f>'FORM 365'!BE11</f>
        <v>5</v>
      </c>
      <c r="AI18" s="133">
        <f>IF(AH18='DATA GURU'!$C$33,1,0)</f>
        <v>1</v>
      </c>
      <c r="AJ18" s="133">
        <f>'FORM 365'!BH11</f>
        <v>0</v>
      </c>
      <c r="AK18" s="133">
        <f>IF(AJ18='DATA GURU'!$C$33,1,0)</f>
        <v>0</v>
      </c>
      <c r="AL18" s="133">
        <f>'FORM 365'!BK11</f>
        <v>0</v>
      </c>
      <c r="AM18" s="133">
        <f>IF(AL18='DATA GURU'!$C$33,1,0)</f>
        <v>0</v>
      </c>
      <c r="AN18" s="133">
        <f>'FORM 365'!BN11</f>
        <v>5</v>
      </c>
      <c r="AO18" s="133">
        <f>IF(AN18='DATA GURU'!$C$33,1,0)</f>
        <v>1</v>
      </c>
      <c r="AP18" s="133">
        <f>'FORM 365'!BQ11</f>
        <v>5</v>
      </c>
      <c r="AQ18" s="133">
        <f>IF(AP18='DATA GURU'!$C$33,1,0)</f>
        <v>1</v>
      </c>
      <c r="AR18" s="133">
        <f>'FORM 365'!BT11</f>
        <v>0</v>
      </c>
      <c r="AS18" s="133">
        <f>IF(AR18='DATA GURU'!$C$33,1,0)</f>
        <v>0</v>
      </c>
      <c r="AT18" s="133">
        <f>'FORM 365'!BW11</f>
        <v>5</v>
      </c>
      <c r="AU18" s="133">
        <f>IF(AT18='DATA GURU'!$C$33,1,0)</f>
        <v>1</v>
      </c>
      <c r="AV18" s="134">
        <f t="shared" si="10"/>
        <v>11</v>
      </c>
      <c r="AW18" s="133">
        <f>'DATA GURU'!$C$23-AV18</f>
        <v>9</v>
      </c>
      <c r="AX18" s="135">
        <f>AV18*'DATA GURU'!$C$33</f>
        <v>55</v>
      </c>
      <c r="AY18" s="136" t="str">
        <f>IF(AX18&gt;='DATA GURU'!$C$21+20,"BAIK SEKALI",IF(AX18&gt;='DATA GURU'!$C$21,"BAIK ",IF(AX18&gt;='DATA GURU'!$C$21-10,"CUKUP",IF(AX18&gt;='DATA GURU'!$C$21-20,"KURANG",IF(AX18&lt;='DATA GURU'!$C$21-20,"KURANG SEKALI")))))</f>
        <v>KURANG</v>
      </c>
      <c r="AZ18" s="190" t="str">
        <f>'FORM 365'!K11</f>
        <v>XII IPS 1</v>
      </c>
      <c r="BB18" s="153">
        <f>IF(AZ18=KELAS!$N$3,COUNTIFS($B$10:$B$115,"&lt;"&amp;B18,$AZ$10:$AZ$115,KELAS!$N$3)+COUNTIFS($B$10:$B18,B18,$AZ$10:$AZ18,KELAS!$N$3),"")</f>
        <v>11</v>
      </c>
    </row>
    <row r="19" spans="1:54" ht="15" x14ac:dyDescent="0.25">
      <c r="A19" s="1">
        <v>10</v>
      </c>
      <c r="B19" s="117" t="str">
        <f>'FORM 365'!E12</f>
        <v>YUHANA SAFITRI</v>
      </c>
      <c r="C19" s="207">
        <f>'FORM 365'!B12</f>
        <v>44173.315393518496</v>
      </c>
      <c r="D19" s="207"/>
      <c r="E19" s="205">
        <f>'FORM 365'!C12</f>
        <v>44173.327245370398</v>
      </c>
      <c r="F19" s="206"/>
      <c r="G19" s="179">
        <f>'FORM 365'!C12</f>
        <v>44173.327245370398</v>
      </c>
      <c r="H19" s="133">
        <f>'FORM 365'!R12</f>
        <v>5</v>
      </c>
      <c r="I19" s="133">
        <f>IF(H19='DATA GURU'!$C$33,1,0)</f>
        <v>1</v>
      </c>
      <c r="J19" s="133">
        <f>'FORM 365'!U12</f>
        <v>5</v>
      </c>
      <c r="K19" s="133">
        <f>IF(J19='DATA GURU'!$C$33,1,0)</f>
        <v>1</v>
      </c>
      <c r="L19" s="133">
        <f>'FORM 365'!X12</f>
        <v>0</v>
      </c>
      <c r="M19" s="133">
        <f>IF(L19='DATA GURU'!$C$33,1,0)</f>
        <v>0</v>
      </c>
      <c r="N19" s="133">
        <f>'FORM 365'!AA12</f>
        <v>0</v>
      </c>
      <c r="O19" s="133">
        <f>IF(N19='DATA GURU'!$C$33,1,0)</f>
        <v>0</v>
      </c>
      <c r="P19" s="133">
        <f>'FORM 365'!AD12</f>
        <v>0</v>
      </c>
      <c r="Q19" s="133">
        <f>IF(P19='DATA GURU'!$C$33,1,0)</f>
        <v>0</v>
      </c>
      <c r="R19" s="133">
        <f>'FORM 365'!AG12</f>
        <v>0</v>
      </c>
      <c r="S19" s="133">
        <f>IF(R19='DATA GURU'!$C$33,1,0)</f>
        <v>0</v>
      </c>
      <c r="T19" s="133">
        <f>'FORM 365'!AJ12</f>
        <v>0</v>
      </c>
      <c r="U19" s="133">
        <f>IF(T19='DATA GURU'!$C$33,1,0)</f>
        <v>0</v>
      </c>
      <c r="V19" s="133">
        <f>'FORM 365'!AM12</f>
        <v>0</v>
      </c>
      <c r="W19" s="133">
        <f>IF(V19='DATA GURU'!$C$33,1,0)</f>
        <v>0</v>
      </c>
      <c r="X19" s="133">
        <f>'FORM 365'!AP12</f>
        <v>0</v>
      </c>
      <c r="Y19" s="133">
        <f>IF(X19='DATA GURU'!$C$33,1,0)</f>
        <v>0</v>
      </c>
      <c r="Z19" s="133">
        <f>'FORM 365'!AS12</f>
        <v>5</v>
      </c>
      <c r="AA19" s="133">
        <f>IF(Z19='DATA GURU'!$C$33,1,0)</f>
        <v>1</v>
      </c>
      <c r="AB19" s="133">
        <f>'FORM 365'!AV12</f>
        <v>5</v>
      </c>
      <c r="AC19" s="133">
        <f>IF(AB19='DATA GURU'!$C$33,1,0)</f>
        <v>1</v>
      </c>
      <c r="AD19" s="133">
        <f>'FORM 365'!AY12</f>
        <v>0</v>
      </c>
      <c r="AE19" s="133">
        <f>IF(AD19='DATA GURU'!$C$33,1,0)</f>
        <v>0</v>
      </c>
      <c r="AF19" s="133">
        <f>'FORM 365'!BB12</f>
        <v>0</v>
      </c>
      <c r="AG19" s="133">
        <f>IF(AF19='DATA GURU'!$C$33,1,0)</f>
        <v>0</v>
      </c>
      <c r="AH19" s="133">
        <f>'FORM 365'!BE12</f>
        <v>0</v>
      </c>
      <c r="AI19" s="133">
        <f>IF(AH19='DATA GURU'!$C$33,1,0)</f>
        <v>0</v>
      </c>
      <c r="AJ19" s="133">
        <f>'FORM 365'!BH12</f>
        <v>5</v>
      </c>
      <c r="AK19" s="133">
        <f>IF(AJ19='DATA GURU'!$C$33,1,0)</f>
        <v>1</v>
      </c>
      <c r="AL19" s="133">
        <f>'FORM 365'!BK12</f>
        <v>0</v>
      </c>
      <c r="AM19" s="133">
        <f>IF(AL19='DATA GURU'!$C$33,1,0)</f>
        <v>0</v>
      </c>
      <c r="AN19" s="133">
        <f>'FORM 365'!BN12</f>
        <v>5</v>
      </c>
      <c r="AO19" s="133">
        <f>IF(AN19='DATA GURU'!$C$33,1,0)</f>
        <v>1</v>
      </c>
      <c r="AP19" s="133">
        <f>'FORM 365'!BQ12</f>
        <v>5</v>
      </c>
      <c r="AQ19" s="133">
        <f>IF(AP19='DATA GURU'!$C$33,1,0)</f>
        <v>1</v>
      </c>
      <c r="AR19" s="133">
        <f>'FORM 365'!BT12</f>
        <v>0</v>
      </c>
      <c r="AS19" s="133">
        <f>IF(AR19='DATA GURU'!$C$33,1,0)</f>
        <v>0</v>
      </c>
      <c r="AT19" s="133">
        <f>'FORM 365'!BW12</f>
        <v>0</v>
      </c>
      <c r="AU19" s="133">
        <f>IF(AT19='DATA GURU'!$C$33,1,0)</f>
        <v>0</v>
      </c>
      <c r="AV19" s="134">
        <f t="shared" si="10"/>
        <v>7</v>
      </c>
      <c r="AW19" s="133">
        <f>'DATA GURU'!$C$23-AV19</f>
        <v>13</v>
      </c>
      <c r="AX19" s="135">
        <f>AV19*'DATA GURU'!$C$33</f>
        <v>35</v>
      </c>
      <c r="AY19" s="136" t="str">
        <f>IF(AX19&gt;='DATA GURU'!$C$21+20,"BAIK SEKALI",IF(AX19&gt;='DATA GURU'!$C$21,"BAIK ",IF(AX19&gt;='DATA GURU'!$C$21-10,"CUKUP",IF(AX19&gt;='DATA GURU'!$C$21-20,"KURANG",IF(AX19&lt;='DATA GURU'!$C$21-20,"KURANG SEKALI")))))</f>
        <v>KURANG SEKALI</v>
      </c>
      <c r="AZ19" s="190" t="str">
        <f>'FORM 365'!K12</f>
        <v>XII IPS 1</v>
      </c>
      <c r="BB19" s="153">
        <f>IF(AZ19=KELAS!$N$3,COUNTIFS($B$10:$B$115,"&lt;"&amp;B19,$AZ$10:$AZ$115,KELAS!$N$3)+COUNTIFS($B$10:$B19,B19,$AZ$10:$AZ19,KELAS!$N$3),"")</f>
        <v>14</v>
      </c>
    </row>
    <row r="20" spans="1:54" ht="15" x14ac:dyDescent="0.25">
      <c r="A20" s="3">
        <v>11</v>
      </c>
      <c r="B20" s="117" t="str">
        <f>'FORM 365'!E13</f>
        <v>MUHAMMAD HIDAYAT</v>
      </c>
      <c r="C20" s="207">
        <f>'FORM 365'!B13</f>
        <v>44173.325671296298</v>
      </c>
      <c r="D20" s="207"/>
      <c r="E20" s="205">
        <f>'FORM 365'!C13</f>
        <v>44173.327523148102</v>
      </c>
      <c r="F20" s="206"/>
      <c r="G20" s="179">
        <f>'FORM 365'!C13</f>
        <v>44173.327523148102</v>
      </c>
      <c r="H20" s="133">
        <f>'FORM 365'!R13</f>
        <v>0</v>
      </c>
      <c r="I20" s="133">
        <f>IF(H20='DATA GURU'!$C$33,1,0)</f>
        <v>0</v>
      </c>
      <c r="J20" s="133">
        <f>'FORM 365'!U13</f>
        <v>5</v>
      </c>
      <c r="K20" s="133">
        <f>IF(J20='DATA GURU'!$C$33,1,0)</f>
        <v>1</v>
      </c>
      <c r="L20" s="133">
        <f>'FORM 365'!X13</f>
        <v>0</v>
      </c>
      <c r="M20" s="133">
        <f>IF(L20='DATA GURU'!$C$33,1,0)</f>
        <v>0</v>
      </c>
      <c r="N20" s="133">
        <f>'FORM 365'!AA13</f>
        <v>0</v>
      </c>
      <c r="O20" s="133">
        <f>IF(N20='DATA GURU'!$C$33,1,0)</f>
        <v>0</v>
      </c>
      <c r="P20" s="133">
        <f>'FORM 365'!AD13</f>
        <v>0</v>
      </c>
      <c r="Q20" s="133">
        <f>IF(P20='DATA GURU'!$C$33,1,0)</f>
        <v>0</v>
      </c>
      <c r="R20" s="133">
        <f>'FORM 365'!AG13</f>
        <v>5</v>
      </c>
      <c r="S20" s="133">
        <f>IF(R20='DATA GURU'!$C$33,1,0)</f>
        <v>1</v>
      </c>
      <c r="T20" s="133">
        <f>'FORM 365'!AJ13</f>
        <v>0</v>
      </c>
      <c r="U20" s="133">
        <f>IF(T20='DATA GURU'!$C$33,1,0)</f>
        <v>0</v>
      </c>
      <c r="V20" s="133">
        <f>'FORM 365'!AM13</f>
        <v>0</v>
      </c>
      <c r="W20" s="133">
        <f>IF(V20='DATA GURU'!$C$33,1,0)</f>
        <v>0</v>
      </c>
      <c r="X20" s="133">
        <f>'FORM 365'!AP13</f>
        <v>0</v>
      </c>
      <c r="Y20" s="133">
        <f>IF(X20='DATA GURU'!$C$33,1,0)</f>
        <v>0</v>
      </c>
      <c r="Z20" s="133">
        <f>'FORM 365'!AS13</f>
        <v>0</v>
      </c>
      <c r="AA20" s="133">
        <f>IF(Z20='DATA GURU'!$C$33,1,0)</f>
        <v>0</v>
      </c>
      <c r="AB20" s="133">
        <f>'FORM 365'!AV13</f>
        <v>0</v>
      </c>
      <c r="AC20" s="133">
        <f>IF(AB20='DATA GURU'!$C$33,1,0)</f>
        <v>0</v>
      </c>
      <c r="AD20" s="133">
        <f>'FORM 365'!AY13</f>
        <v>0</v>
      </c>
      <c r="AE20" s="133">
        <f>IF(AD20='DATA GURU'!$C$33,1,0)</f>
        <v>0</v>
      </c>
      <c r="AF20" s="133">
        <f>'FORM 365'!BB13</f>
        <v>0</v>
      </c>
      <c r="AG20" s="133">
        <f>IF(AF20='DATA GURU'!$C$33,1,0)</f>
        <v>0</v>
      </c>
      <c r="AH20" s="133">
        <f>'FORM 365'!BE13</f>
        <v>0</v>
      </c>
      <c r="AI20" s="133">
        <f>IF(AH20='DATA GURU'!$C$33,1,0)</f>
        <v>0</v>
      </c>
      <c r="AJ20" s="133">
        <f>'FORM 365'!BH13</f>
        <v>5</v>
      </c>
      <c r="AK20" s="133">
        <f>IF(AJ20='DATA GURU'!$C$33,1,0)</f>
        <v>1</v>
      </c>
      <c r="AL20" s="133">
        <f>'FORM 365'!BK13</f>
        <v>0</v>
      </c>
      <c r="AM20" s="133">
        <f>IF(AL20='DATA GURU'!$C$33,1,0)</f>
        <v>0</v>
      </c>
      <c r="AN20" s="133">
        <f>'FORM 365'!BN13</f>
        <v>0</v>
      </c>
      <c r="AO20" s="133">
        <f>IF(AN20='DATA GURU'!$C$33,1,0)</f>
        <v>0</v>
      </c>
      <c r="AP20" s="133">
        <f>'FORM 365'!BQ13</f>
        <v>0</v>
      </c>
      <c r="AQ20" s="133">
        <f>IF(AP20='DATA GURU'!$C$33,1,0)</f>
        <v>0</v>
      </c>
      <c r="AR20" s="133">
        <f>'FORM 365'!BT13</f>
        <v>0</v>
      </c>
      <c r="AS20" s="133">
        <f>IF(AR20='DATA GURU'!$C$33,1,0)</f>
        <v>0</v>
      </c>
      <c r="AT20" s="133">
        <f>'FORM 365'!BW13</f>
        <v>5</v>
      </c>
      <c r="AU20" s="133">
        <f>IF(AT20='DATA GURU'!$C$33,1,0)</f>
        <v>1</v>
      </c>
      <c r="AV20" s="134">
        <f t="shared" si="10"/>
        <v>4</v>
      </c>
      <c r="AW20" s="133">
        <f>'DATA GURU'!$C$23-AV20</f>
        <v>16</v>
      </c>
      <c r="AX20" s="135">
        <f>AV20*'DATA GURU'!$C$33</f>
        <v>20</v>
      </c>
      <c r="AY20" s="136" t="str">
        <f>IF(AX20&gt;='DATA GURU'!$C$21+20,"BAIK SEKALI",IF(AX20&gt;='DATA GURU'!$C$21,"BAIK ",IF(AX20&gt;='DATA GURU'!$C$21-10,"CUKUP",IF(AX20&gt;='DATA GURU'!$C$21-20,"KURANG",IF(AX20&lt;='DATA GURU'!$C$21-20,"KURANG SEKALI")))))</f>
        <v>KURANG SEKALI</v>
      </c>
      <c r="AZ20" s="190" t="str">
        <f>'FORM 365'!K13</f>
        <v>XII IPA 2</v>
      </c>
      <c r="BB20" s="153" t="str">
        <f>IF(AZ20=KELAS!$N$3,COUNTIFS($B$10:$B$115,"&lt;"&amp;B20,$AZ$10:$AZ$115,KELAS!$N$3)+COUNTIFS($B$10:$B20,B20,$AZ$10:$AZ20,KELAS!$N$3),"")</f>
        <v/>
      </c>
    </row>
    <row r="21" spans="1:54" ht="15" x14ac:dyDescent="0.25">
      <c r="A21" s="1">
        <v>12</v>
      </c>
      <c r="B21" s="117" t="str">
        <f>'FORM 365'!E14</f>
        <v>SITI MAESARAH</v>
      </c>
      <c r="C21" s="207">
        <f>'FORM 365'!B14</f>
        <v>44173.313101851803</v>
      </c>
      <c r="D21" s="207"/>
      <c r="E21" s="205">
        <f>'FORM 365'!C14</f>
        <v>44173.327638888899</v>
      </c>
      <c r="F21" s="206"/>
      <c r="G21" s="179">
        <f>'FORM 365'!C14</f>
        <v>44173.327638888899</v>
      </c>
      <c r="H21" s="133">
        <f>'FORM 365'!R14</f>
        <v>0</v>
      </c>
      <c r="I21" s="133">
        <f>IF(H21='DATA GURU'!$C$33,1,0)</f>
        <v>0</v>
      </c>
      <c r="J21" s="133">
        <f>'FORM 365'!U14</f>
        <v>5</v>
      </c>
      <c r="K21" s="133">
        <f>IF(J21='DATA GURU'!$C$33,1,0)</f>
        <v>1</v>
      </c>
      <c r="L21" s="133">
        <f>'FORM 365'!X14</f>
        <v>0</v>
      </c>
      <c r="M21" s="133">
        <f>IF(L21='DATA GURU'!$C$33,1,0)</f>
        <v>0</v>
      </c>
      <c r="N21" s="133">
        <f>'FORM 365'!AA14</f>
        <v>0</v>
      </c>
      <c r="O21" s="133">
        <f>IF(N21='DATA GURU'!$C$33,1,0)</f>
        <v>0</v>
      </c>
      <c r="P21" s="133">
        <f>'FORM 365'!AD14</f>
        <v>5</v>
      </c>
      <c r="Q21" s="133">
        <f>IF(P21='DATA GURU'!$C$33,1,0)</f>
        <v>1</v>
      </c>
      <c r="R21" s="133">
        <f>'FORM 365'!AG14</f>
        <v>0</v>
      </c>
      <c r="S21" s="133">
        <f>IF(R21='DATA GURU'!$C$33,1,0)</f>
        <v>0</v>
      </c>
      <c r="T21" s="133">
        <f>'FORM 365'!AJ14</f>
        <v>0</v>
      </c>
      <c r="U21" s="133">
        <f>IF(T21='DATA GURU'!$C$33,1,0)</f>
        <v>0</v>
      </c>
      <c r="V21" s="133">
        <f>'FORM 365'!AM14</f>
        <v>0</v>
      </c>
      <c r="W21" s="133">
        <f>IF(V21='DATA GURU'!$C$33,1,0)</f>
        <v>0</v>
      </c>
      <c r="X21" s="133">
        <f>'FORM 365'!AP14</f>
        <v>5</v>
      </c>
      <c r="Y21" s="133">
        <f>IF(X21='DATA GURU'!$C$33,1,0)</f>
        <v>1</v>
      </c>
      <c r="Z21" s="133">
        <f>'FORM 365'!AS14</f>
        <v>5</v>
      </c>
      <c r="AA21" s="133">
        <f>IF(Z21='DATA GURU'!$C$33,1,0)</f>
        <v>1</v>
      </c>
      <c r="AB21" s="133">
        <f>'FORM 365'!AV14</f>
        <v>0</v>
      </c>
      <c r="AC21" s="133">
        <f>IF(AB21='DATA GURU'!$C$33,1,0)</f>
        <v>0</v>
      </c>
      <c r="AD21" s="133">
        <f>'FORM 365'!AY14</f>
        <v>0</v>
      </c>
      <c r="AE21" s="133">
        <f>IF(AD21='DATA GURU'!$C$33,1,0)</f>
        <v>0</v>
      </c>
      <c r="AF21" s="133">
        <f>'FORM 365'!BB14</f>
        <v>0</v>
      </c>
      <c r="AG21" s="133">
        <f>IF(AF21='DATA GURU'!$C$33,1,0)</f>
        <v>0</v>
      </c>
      <c r="AH21" s="133">
        <f>'FORM 365'!BE14</f>
        <v>0</v>
      </c>
      <c r="AI21" s="133">
        <f>IF(AH21='DATA GURU'!$C$33,1,0)</f>
        <v>0</v>
      </c>
      <c r="AJ21" s="133">
        <f>'FORM 365'!BH14</f>
        <v>5</v>
      </c>
      <c r="AK21" s="133">
        <f>IF(AJ21='DATA GURU'!$C$33,1,0)</f>
        <v>1</v>
      </c>
      <c r="AL21" s="133">
        <f>'FORM 365'!BK14</f>
        <v>0</v>
      </c>
      <c r="AM21" s="133">
        <f>IF(AL21='DATA GURU'!$C$33,1,0)</f>
        <v>0</v>
      </c>
      <c r="AN21" s="133">
        <f>'FORM 365'!BN14</f>
        <v>5</v>
      </c>
      <c r="AO21" s="133">
        <f>IF(AN21='DATA GURU'!$C$33,1,0)</f>
        <v>1</v>
      </c>
      <c r="AP21" s="133">
        <f>'FORM 365'!BQ14</f>
        <v>0</v>
      </c>
      <c r="AQ21" s="133">
        <f>IF(AP21='DATA GURU'!$C$33,1,0)</f>
        <v>0</v>
      </c>
      <c r="AR21" s="133">
        <f>'FORM 365'!BT14</f>
        <v>0</v>
      </c>
      <c r="AS21" s="133">
        <f>IF(AR21='DATA GURU'!$C$33,1,0)</f>
        <v>0</v>
      </c>
      <c r="AT21" s="133">
        <f>'FORM 365'!BW14</f>
        <v>5</v>
      </c>
      <c r="AU21" s="133">
        <f>IF(AT21='DATA GURU'!$C$33,1,0)</f>
        <v>1</v>
      </c>
      <c r="AV21" s="134">
        <f t="shared" si="10"/>
        <v>7</v>
      </c>
      <c r="AW21" s="133">
        <f>'DATA GURU'!$C$23-AV21</f>
        <v>13</v>
      </c>
      <c r="AX21" s="135">
        <f>AV21*'DATA GURU'!$C$33</f>
        <v>35</v>
      </c>
      <c r="AY21" s="136" t="str">
        <f>IF(AX21&gt;='DATA GURU'!$C$21+20,"BAIK SEKALI",IF(AX21&gt;='DATA GURU'!$C$21,"BAIK ",IF(AX21&gt;='DATA GURU'!$C$21-10,"CUKUP",IF(AX21&gt;='DATA GURU'!$C$21-20,"KURANG",IF(AX21&lt;='DATA GURU'!$C$21-20,"KURANG SEKALI")))))</f>
        <v>KURANG SEKALI</v>
      </c>
      <c r="AZ21" s="190" t="str">
        <f>'FORM 365'!K14</f>
        <v>XII IPS 2</v>
      </c>
      <c r="BB21" s="153" t="str">
        <f>IF(AZ21=KELAS!$N$3,COUNTIFS($B$10:$B$115,"&lt;"&amp;B21,$AZ$10:$AZ$115,KELAS!$N$3)+COUNTIFS($B$10:$B21,B21,$AZ$10:$AZ21,KELAS!$N$3),"")</f>
        <v/>
      </c>
    </row>
    <row r="22" spans="1:54" ht="15" x14ac:dyDescent="0.25">
      <c r="A22" s="3">
        <v>13</v>
      </c>
      <c r="B22" s="117" t="str">
        <f>'FORM 365'!E15</f>
        <v>MUHAMMAD MAHENDRA</v>
      </c>
      <c r="C22" s="207">
        <f>'FORM 365'!B15</f>
        <v>44173.313738425903</v>
      </c>
      <c r="D22" s="207"/>
      <c r="E22" s="205">
        <f>'FORM 365'!C15</f>
        <v>44173.328344907401</v>
      </c>
      <c r="F22" s="206"/>
      <c r="G22" s="179">
        <f>'FORM 365'!C15</f>
        <v>44173.328344907401</v>
      </c>
      <c r="H22" s="133">
        <f>'FORM 365'!R15</f>
        <v>5</v>
      </c>
      <c r="I22" s="133">
        <f>IF(H22='DATA GURU'!$C$33,1,0)</f>
        <v>1</v>
      </c>
      <c r="J22" s="133">
        <f>'FORM 365'!U15</f>
        <v>0</v>
      </c>
      <c r="K22" s="133">
        <f>IF(J22='DATA GURU'!$C$33,1,0)</f>
        <v>0</v>
      </c>
      <c r="L22" s="133">
        <f>'FORM 365'!X15</f>
        <v>0</v>
      </c>
      <c r="M22" s="133">
        <f>IF(L22='DATA GURU'!$C$33,1,0)</f>
        <v>0</v>
      </c>
      <c r="N22" s="133">
        <f>'FORM 365'!AA15</f>
        <v>5</v>
      </c>
      <c r="O22" s="133">
        <f>IF(N22='DATA GURU'!$C$33,1,0)</f>
        <v>1</v>
      </c>
      <c r="P22" s="133">
        <f>'FORM 365'!AD15</f>
        <v>0</v>
      </c>
      <c r="Q22" s="133">
        <f>IF(P22='DATA GURU'!$C$33,1,0)</f>
        <v>0</v>
      </c>
      <c r="R22" s="133">
        <f>'FORM 365'!AG15</f>
        <v>0</v>
      </c>
      <c r="S22" s="133">
        <f>IF(R22='DATA GURU'!$C$33,1,0)</f>
        <v>0</v>
      </c>
      <c r="T22" s="133">
        <f>'FORM 365'!AJ15</f>
        <v>0</v>
      </c>
      <c r="U22" s="133">
        <f>IF(T22='DATA GURU'!$C$33,1,0)</f>
        <v>0</v>
      </c>
      <c r="V22" s="133">
        <f>'FORM 365'!AM15</f>
        <v>0</v>
      </c>
      <c r="W22" s="133">
        <f>IF(V22='DATA GURU'!$C$33,1,0)</f>
        <v>0</v>
      </c>
      <c r="X22" s="133">
        <f>'FORM 365'!AP15</f>
        <v>5</v>
      </c>
      <c r="Y22" s="133">
        <f>IF(X22='DATA GURU'!$C$33,1,0)</f>
        <v>1</v>
      </c>
      <c r="Z22" s="133">
        <f>'FORM 365'!AS15</f>
        <v>5</v>
      </c>
      <c r="AA22" s="133">
        <f>IF(Z22='DATA GURU'!$C$33,1,0)</f>
        <v>1</v>
      </c>
      <c r="AB22" s="133">
        <f>'FORM 365'!AV15</f>
        <v>0</v>
      </c>
      <c r="AC22" s="133">
        <f>IF(AB22='DATA GURU'!$C$33,1,0)</f>
        <v>0</v>
      </c>
      <c r="AD22" s="133">
        <f>'FORM 365'!AY15</f>
        <v>0</v>
      </c>
      <c r="AE22" s="133">
        <f>IF(AD22='DATA GURU'!$C$33,1,0)</f>
        <v>0</v>
      </c>
      <c r="AF22" s="133">
        <f>'FORM 365'!BB15</f>
        <v>0</v>
      </c>
      <c r="AG22" s="133">
        <f>IF(AF22='DATA GURU'!$C$33,1,0)</f>
        <v>0</v>
      </c>
      <c r="AH22" s="133">
        <f>'FORM 365'!BE15</f>
        <v>0</v>
      </c>
      <c r="AI22" s="133">
        <f>IF(AH22='DATA GURU'!$C$33,1,0)</f>
        <v>0</v>
      </c>
      <c r="AJ22" s="133">
        <f>'FORM 365'!BH15</f>
        <v>0</v>
      </c>
      <c r="AK22" s="133">
        <f>IF(AJ22='DATA GURU'!$C$33,1,0)</f>
        <v>0</v>
      </c>
      <c r="AL22" s="133">
        <f>'FORM 365'!BK15</f>
        <v>0</v>
      </c>
      <c r="AM22" s="133">
        <f>IF(AL22='DATA GURU'!$C$33,1,0)</f>
        <v>0</v>
      </c>
      <c r="AN22" s="133">
        <f>'FORM 365'!BN15</f>
        <v>5</v>
      </c>
      <c r="AO22" s="133">
        <f>IF(AN22='DATA GURU'!$C$33,1,0)</f>
        <v>1</v>
      </c>
      <c r="AP22" s="133">
        <f>'FORM 365'!BQ15</f>
        <v>5</v>
      </c>
      <c r="AQ22" s="133">
        <f>IF(AP22='DATA GURU'!$C$33,1,0)</f>
        <v>1</v>
      </c>
      <c r="AR22" s="133">
        <f>'FORM 365'!BT15</f>
        <v>0</v>
      </c>
      <c r="AS22" s="133">
        <f>IF(AR22='DATA GURU'!$C$33,1,0)</f>
        <v>0</v>
      </c>
      <c r="AT22" s="133">
        <f>'FORM 365'!BW15</f>
        <v>0</v>
      </c>
      <c r="AU22" s="133">
        <f>IF(AT22='DATA GURU'!$C$33,1,0)</f>
        <v>0</v>
      </c>
      <c r="AV22" s="134">
        <f t="shared" si="10"/>
        <v>6</v>
      </c>
      <c r="AW22" s="133">
        <f>'DATA GURU'!$C$23-AV22</f>
        <v>14</v>
      </c>
      <c r="AX22" s="135">
        <f>AV22*'DATA GURU'!$C$33</f>
        <v>30</v>
      </c>
      <c r="AY22" s="136" t="str">
        <f>IF(AX22&gt;='DATA GURU'!$C$21+20,"BAIK SEKALI",IF(AX22&gt;='DATA GURU'!$C$21,"BAIK ",IF(AX22&gt;='DATA GURU'!$C$21-10,"CUKUP",IF(AX22&gt;='DATA GURU'!$C$21-20,"KURANG",IF(AX22&lt;='DATA GURU'!$C$21-20,"KURANG SEKALI")))))</f>
        <v>KURANG SEKALI</v>
      </c>
      <c r="AZ22" s="190" t="str">
        <f>'FORM 365'!K15</f>
        <v>XII IPS 2</v>
      </c>
      <c r="BB22" s="153" t="str">
        <f>IF(AZ22=KELAS!$N$3,COUNTIFS($B$10:$B$115,"&lt;"&amp;B22,$AZ$10:$AZ$115,KELAS!$N$3)+COUNTIFS($B$10:$B22,B22,$AZ$10:$AZ22,KELAS!$N$3),"")</f>
        <v/>
      </c>
    </row>
    <row r="23" spans="1:54" ht="15" x14ac:dyDescent="0.25">
      <c r="A23" s="1">
        <v>14</v>
      </c>
      <c r="B23" s="117" t="str">
        <f>'FORM 365'!E16</f>
        <v>MUHAMMAD HAKIM</v>
      </c>
      <c r="C23" s="207">
        <f>'FORM 365'!B16</f>
        <v>44173.313912037003</v>
      </c>
      <c r="D23" s="207"/>
      <c r="E23" s="205">
        <f>'FORM 365'!C16</f>
        <v>44173.328807870399</v>
      </c>
      <c r="F23" s="206"/>
      <c r="G23" s="179">
        <f>'FORM 365'!C16</f>
        <v>44173.328807870399</v>
      </c>
      <c r="H23" s="133">
        <f>'FORM 365'!R16</f>
        <v>0</v>
      </c>
      <c r="I23" s="133">
        <f>IF(H23='DATA GURU'!$C$33,1,0)</f>
        <v>0</v>
      </c>
      <c r="J23" s="133">
        <f>'FORM 365'!U16</f>
        <v>5</v>
      </c>
      <c r="K23" s="133">
        <f>IF(J23='DATA GURU'!$C$33,1,0)</f>
        <v>1</v>
      </c>
      <c r="L23" s="133">
        <f>'FORM 365'!X16</f>
        <v>5</v>
      </c>
      <c r="M23" s="133">
        <f>IF(L23='DATA GURU'!$C$33,1,0)</f>
        <v>1</v>
      </c>
      <c r="N23" s="133">
        <f>'FORM 365'!AA16</f>
        <v>5</v>
      </c>
      <c r="O23" s="133">
        <f>IF(N23='DATA GURU'!$C$33,1,0)</f>
        <v>1</v>
      </c>
      <c r="P23" s="133">
        <f>'FORM 365'!AD16</f>
        <v>0</v>
      </c>
      <c r="Q23" s="133">
        <f>IF(P23='DATA GURU'!$C$33,1,0)</f>
        <v>0</v>
      </c>
      <c r="R23" s="133">
        <f>'FORM 365'!AG16</f>
        <v>0</v>
      </c>
      <c r="S23" s="133">
        <f>IF(R23='DATA GURU'!$C$33,1,0)</f>
        <v>0</v>
      </c>
      <c r="T23" s="133">
        <f>'FORM 365'!AJ16</f>
        <v>5</v>
      </c>
      <c r="U23" s="133">
        <f>IF(T23='DATA GURU'!$C$33,1,0)</f>
        <v>1</v>
      </c>
      <c r="V23" s="133">
        <f>'FORM 365'!AM16</f>
        <v>0</v>
      </c>
      <c r="W23" s="133">
        <f>IF(V23='DATA GURU'!$C$33,1,0)</f>
        <v>0</v>
      </c>
      <c r="X23" s="133">
        <f>'FORM 365'!AP16</f>
        <v>5</v>
      </c>
      <c r="Y23" s="133">
        <f>IF(X23='DATA GURU'!$C$33,1,0)</f>
        <v>1</v>
      </c>
      <c r="Z23" s="133">
        <f>'FORM 365'!AS16</f>
        <v>5</v>
      </c>
      <c r="AA23" s="133">
        <f>IF(Z23='DATA GURU'!$C$33,1,0)</f>
        <v>1</v>
      </c>
      <c r="AB23" s="133">
        <f>'FORM 365'!AV16</f>
        <v>0</v>
      </c>
      <c r="AC23" s="133">
        <f>IF(AB23='DATA GURU'!$C$33,1,0)</f>
        <v>0</v>
      </c>
      <c r="AD23" s="133">
        <f>'FORM 365'!AY16</f>
        <v>5</v>
      </c>
      <c r="AE23" s="133">
        <f>IF(AD23='DATA GURU'!$C$33,1,0)</f>
        <v>1</v>
      </c>
      <c r="AF23" s="133">
        <f>'FORM 365'!BB16</f>
        <v>0</v>
      </c>
      <c r="AG23" s="133">
        <f>IF(AF23='DATA GURU'!$C$33,1,0)</f>
        <v>0</v>
      </c>
      <c r="AH23" s="133">
        <f>'FORM 365'!BE16</f>
        <v>0</v>
      </c>
      <c r="AI23" s="133">
        <f>IF(AH23='DATA GURU'!$C$33,1,0)</f>
        <v>0</v>
      </c>
      <c r="AJ23" s="133">
        <f>'FORM 365'!BH16</f>
        <v>5</v>
      </c>
      <c r="AK23" s="133">
        <f>IF(AJ23='DATA GURU'!$C$33,1,0)</f>
        <v>1</v>
      </c>
      <c r="AL23" s="133">
        <f>'FORM 365'!BK16</f>
        <v>0</v>
      </c>
      <c r="AM23" s="133">
        <f>IF(AL23='DATA GURU'!$C$33,1,0)</f>
        <v>0</v>
      </c>
      <c r="AN23" s="133">
        <f>'FORM 365'!BN16</f>
        <v>5</v>
      </c>
      <c r="AO23" s="133">
        <f>IF(AN23='DATA GURU'!$C$33,1,0)</f>
        <v>1</v>
      </c>
      <c r="AP23" s="133">
        <f>'FORM 365'!BQ16</f>
        <v>5</v>
      </c>
      <c r="AQ23" s="133">
        <f>IF(AP23='DATA GURU'!$C$33,1,0)</f>
        <v>1</v>
      </c>
      <c r="AR23" s="133">
        <f>'FORM 365'!BT16</f>
        <v>5</v>
      </c>
      <c r="AS23" s="133">
        <f>IF(AR23='DATA GURU'!$C$33,1,0)</f>
        <v>1</v>
      </c>
      <c r="AT23" s="133">
        <f>'FORM 365'!BW16</f>
        <v>5</v>
      </c>
      <c r="AU23" s="133">
        <f>IF(AT23='DATA GURU'!$C$33,1,0)</f>
        <v>1</v>
      </c>
      <c r="AV23" s="134">
        <f t="shared" si="10"/>
        <v>12</v>
      </c>
      <c r="AW23" s="133">
        <f>'DATA GURU'!$C$23-AV23</f>
        <v>8</v>
      </c>
      <c r="AX23" s="135">
        <f>AV23*'DATA GURU'!$C$33</f>
        <v>60</v>
      </c>
      <c r="AY23" s="136" t="str">
        <f>IF(AX23&gt;='DATA GURU'!$C$21+20,"BAIK SEKALI",IF(AX23&gt;='DATA GURU'!$C$21,"BAIK ",IF(AX23&gt;='DATA GURU'!$C$21-10,"CUKUP",IF(AX23&gt;='DATA GURU'!$C$21-20,"KURANG",IF(AX23&lt;='DATA GURU'!$C$21-20,"KURANG SEKALI")))))</f>
        <v>KURANG</v>
      </c>
      <c r="AZ23" s="190" t="str">
        <f>'FORM 365'!K16</f>
        <v>XII IPA 3</v>
      </c>
      <c r="BB23" s="153" t="str">
        <f>IF(AZ23=KELAS!$N$3,COUNTIFS($B$10:$B$115,"&lt;"&amp;B23,$AZ$10:$AZ$115,KELAS!$N$3)+COUNTIFS($B$10:$B23,B23,$AZ$10:$AZ23,KELAS!$N$3),"")</f>
        <v/>
      </c>
    </row>
    <row r="24" spans="1:54" ht="15" x14ac:dyDescent="0.25">
      <c r="A24" s="3">
        <v>15</v>
      </c>
      <c r="B24" s="117" t="str">
        <f>'FORM 365'!E17</f>
        <v>JUWAN MARSAH</v>
      </c>
      <c r="C24" s="207">
        <f>'FORM 365'!B17</f>
        <v>44173.313750000001</v>
      </c>
      <c r="D24" s="207"/>
      <c r="E24" s="205">
        <f>'FORM 365'!C17</f>
        <v>44173.329143518502</v>
      </c>
      <c r="F24" s="206"/>
      <c r="G24" s="179">
        <f>'FORM 365'!C17</f>
        <v>44173.329143518502</v>
      </c>
      <c r="H24" s="133">
        <f>'FORM 365'!R17</f>
        <v>0</v>
      </c>
      <c r="I24" s="133">
        <f>IF(H24='DATA GURU'!$C$33,1,0)</f>
        <v>0</v>
      </c>
      <c r="J24" s="133">
        <f>'FORM 365'!U17</f>
        <v>5</v>
      </c>
      <c r="K24" s="133">
        <f>IF(J24='DATA GURU'!$C$33,1,0)</f>
        <v>1</v>
      </c>
      <c r="L24" s="133">
        <f>'FORM 365'!X17</f>
        <v>0</v>
      </c>
      <c r="M24" s="133">
        <f>IF(L24='DATA GURU'!$C$33,1,0)</f>
        <v>0</v>
      </c>
      <c r="N24" s="133">
        <f>'FORM 365'!AA17</f>
        <v>0</v>
      </c>
      <c r="O24" s="133">
        <f>IF(N24='DATA GURU'!$C$33,1,0)</f>
        <v>0</v>
      </c>
      <c r="P24" s="133">
        <f>'FORM 365'!AD17</f>
        <v>0</v>
      </c>
      <c r="Q24" s="133">
        <f>IF(P24='DATA GURU'!$C$33,1,0)</f>
        <v>0</v>
      </c>
      <c r="R24" s="133">
        <f>'FORM 365'!AG17</f>
        <v>0</v>
      </c>
      <c r="S24" s="133">
        <f>IF(R24='DATA GURU'!$C$33,1,0)</f>
        <v>0</v>
      </c>
      <c r="T24" s="133">
        <f>'FORM 365'!AJ17</f>
        <v>5</v>
      </c>
      <c r="U24" s="133">
        <f>IF(T24='DATA GURU'!$C$33,1,0)</f>
        <v>1</v>
      </c>
      <c r="V24" s="133">
        <f>'FORM 365'!AM17</f>
        <v>0</v>
      </c>
      <c r="W24" s="133">
        <f>IF(V24='DATA GURU'!$C$33,1,0)</f>
        <v>0</v>
      </c>
      <c r="X24" s="133">
        <f>'FORM 365'!AP17</f>
        <v>5</v>
      </c>
      <c r="Y24" s="133">
        <f>IF(X24='DATA GURU'!$C$33,1,0)</f>
        <v>1</v>
      </c>
      <c r="Z24" s="133">
        <f>'FORM 365'!AS17</f>
        <v>5</v>
      </c>
      <c r="AA24" s="133">
        <f>IF(Z24='DATA GURU'!$C$33,1,0)</f>
        <v>1</v>
      </c>
      <c r="AB24" s="133">
        <f>'FORM 365'!AV17</f>
        <v>0</v>
      </c>
      <c r="AC24" s="133">
        <f>IF(AB24='DATA GURU'!$C$33,1,0)</f>
        <v>0</v>
      </c>
      <c r="AD24" s="133">
        <f>'FORM 365'!AY17</f>
        <v>0</v>
      </c>
      <c r="AE24" s="133">
        <f>IF(AD24='DATA GURU'!$C$33,1,0)</f>
        <v>0</v>
      </c>
      <c r="AF24" s="133">
        <f>'FORM 365'!BB17</f>
        <v>5</v>
      </c>
      <c r="AG24" s="133">
        <f>IF(AF24='DATA GURU'!$C$33,1,0)</f>
        <v>1</v>
      </c>
      <c r="AH24" s="133">
        <f>'FORM 365'!BE17</f>
        <v>5</v>
      </c>
      <c r="AI24" s="133">
        <f>IF(AH24='DATA GURU'!$C$33,1,0)</f>
        <v>1</v>
      </c>
      <c r="AJ24" s="133">
        <f>'FORM 365'!BH17</f>
        <v>0</v>
      </c>
      <c r="AK24" s="133">
        <f>IF(AJ24='DATA GURU'!$C$33,1,0)</f>
        <v>0</v>
      </c>
      <c r="AL24" s="133">
        <f>'FORM 365'!BK17</f>
        <v>5</v>
      </c>
      <c r="AM24" s="133">
        <f>IF(AL24='DATA GURU'!$C$33,1,0)</f>
        <v>1</v>
      </c>
      <c r="AN24" s="133">
        <f>'FORM 365'!BN17</f>
        <v>5</v>
      </c>
      <c r="AO24" s="133">
        <f>IF(AN24='DATA GURU'!$C$33,1,0)</f>
        <v>1</v>
      </c>
      <c r="AP24" s="133">
        <f>'FORM 365'!BQ17</f>
        <v>0</v>
      </c>
      <c r="AQ24" s="133">
        <f>IF(AP24='DATA GURU'!$C$33,1,0)</f>
        <v>0</v>
      </c>
      <c r="AR24" s="133">
        <f>'FORM 365'!BT17</f>
        <v>5</v>
      </c>
      <c r="AS24" s="133">
        <f>IF(AR24='DATA GURU'!$C$33,1,0)</f>
        <v>1</v>
      </c>
      <c r="AT24" s="133">
        <f>'FORM 365'!BW17</f>
        <v>5</v>
      </c>
      <c r="AU24" s="133">
        <f>IF(AT24='DATA GURU'!$C$33,1,0)</f>
        <v>1</v>
      </c>
      <c r="AV24" s="134">
        <f t="shared" si="10"/>
        <v>10</v>
      </c>
      <c r="AW24" s="133">
        <f>'DATA GURU'!$C$23-AV24</f>
        <v>10</v>
      </c>
      <c r="AX24" s="135">
        <f>AV24*'DATA GURU'!$C$33</f>
        <v>50</v>
      </c>
      <c r="AY24" s="136" t="str">
        <f>IF(AX24&gt;='DATA GURU'!$C$21+20,"BAIK SEKALI",IF(AX24&gt;='DATA GURU'!$C$21,"BAIK ",IF(AX24&gt;='DATA GURU'!$C$21-10,"CUKUP",IF(AX24&gt;='DATA GURU'!$C$21-20,"KURANG",IF(AX24&lt;='DATA GURU'!$C$21-20,"KURANG SEKALI")))))</f>
        <v>KURANG SEKALI</v>
      </c>
      <c r="AZ24" s="190" t="str">
        <f>'FORM 365'!K17</f>
        <v>XII IPA 1</v>
      </c>
      <c r="BB24" s="153" t="str">
        <f>IF(AZ24=KELAS!$N$3,COUNTIFS($B$10:$B$115,"&lt;"&amp;B24,$AZ$10:$AZ$115,KELAS!$N$3)+COUNTIFS($B$10:$B24,B24,$AZ$10:$AZ24,KELAS!$N$3),"")</f>
        <v/>
      </c>
    </row>
    <row r="25" spans="1:54" ht="15" x14ac:dyDescent="0.25">
      <c r="A25" s="1">
        <v>16</v>
      </c>
      <c r="B25" s="117" t="str">
        <f>'FORM 365'!E18</f>
        <v>AKHMAD SYAHPUTRA</v>
      </c>
      <c r="C25" s="207">
        <f>'FORM 365'!B18</f>
        <v>44173.326585648101</v>
      </c>
      <c r="D25" s="207"/>
      <c r="E25" s="205">
        <f>'FORM 365'!C18</f>
        <v>44173.329178240703</v>
      </c>
      <c r="F25" s="206"/>
      <c r="G25" s="179">
        <f>'FORM 365'!C18</f>
        <v>44173.329178240703</v>
      </c>
      <c r="H25" s="133">
        <f>'FORM 365'!R18</f>
        <v>0</v>
      </c>
      <c r="I25" s="133">
        <f>IF(H25='DATA GURU'!$C$33,1,0)</f>
        <v>0</v>
      </c>
      <c r="J25" s="133">
        <f>'FORM 365'!U18</f>
        <v>0</v>
      </c>
      <c r="K25" s="133">
        <f>IF(J25='DATA GURU'!$C$33,1,0)</f>
        <v>0</v>
      </c>
      <c r="L25" s="133">
        <f>'FORM 365'!X18</f>
        <v>0</v>
      </c>
      <c r="M25" s="133">
        <f>IF(L25='DATA GURU'!$C$33,1,0)</f>
        <v>0</v>
      </c>
      <c r="N25" s="133">
        <f>'FORM 365'!AA18</f>
        <v>0</v>
      </c>
      <c r="O25" s="133">
        <f>IF(N25='DATA GURU'!$C$33,1,0)</f>
        <v>0</v>
      </c>
      <c r="P25" s="133">
        <f>'FORM 365'!AD18</f>
        <v>0</v>
      </c>
      <c r="Q25" s="133">
        <f>IF(P25='DATA GURU'!$C$33,1,0)</f>
        <v>0</v>
      </c>
      <c r="R25" s="133">
        <f>'FORM 365'!AG18</f>
        <v>0</v>
      </c>
      <c r="S25" s="133">
        <f>IF(R25='DATA GURU'!$C$33,1,0)</f>
        <v>0</v>
      </c>
      <c r="T25" s="133">
        <f>'FORM 365'!AJ18</f>
        <v>5</v>
      </c>
      <c r="U25" s="133">
        <f>IF(T25='DATA GURU'!$C$33,1,0)</f>
        <v>1</v>
      </c>
      <c r="V25" s="133">
        <f>'FORM 365'!AM18</f>
        <v>0</v>
      </c>
      <c r="W25" s="133">
        <f>IF(V25='DATA GURU'!$C$33,1,0)</f>
        <v>0</v>
      </c>
      <c r="X25" s="133">
        <f>'FORM 365'!AP18</f>
        <v>0</v>
      </c>
      <c r="Y25" s="133">
        <f>IF(X25='DATA GURU'!$C$33,1,0)</f>
        <v>0</v>
      </c>
      <c r="Z25" s="133">
        <f>'FORM 365'!AS18</f>
        <v>0</v>
      </c>
      <c r="AA25" s="133">
        <f>IF(Z25='DATA GURU'!$C$33,1,0)</f>
        <v>0</v>
      </c>
      <c r="AB25" s="133">
        <f>'FORM 365'!AV18</f>
        <v>0</v>
      </c>
      <c r="AC25" s="133">
        <f>IF(AB25='DATA GURU'!$C$33,1,0)</f>
        <v>0</v>
      </c>
      <c r="AD25" s="133">
        <f>'FORM 365'!AY18</f>
        <v>5</v>
      </c>
      <c r="AE25" s="133">
        <f>IF(AD25='DATA GURU'!$C$33,1,0)</f>
        <v>1</v>
      </c>
      <c r="AF25" s="133">
        <f>'FORM 365'!BB18</f>
        <v>0</v>
      </c>
      <c r="AG25" s="133">
        <f>IF(AF25='DATA GURU'!$C$33,1,0)</f>
        <v>0</v>
      </c>
      <c r="AH25" s="133">
        <f>'FORM 365'!BE18</f>
        <v>0</v>
      </c>
      <c r="AI25" s="133">
        <f>IF(AH25='DATA GURU'!$C$33,1,0)</f>
        <v>0</v>
      </c>
      <c r="AJ25" s="133">
        <f>'FORM 365'!BH18</f>
        <v>0</v>
      </c>
      <c r="AK25" s="133">
        <f>IF(AJ25='DATA GURU'!$C$33,1,0)</f>
        <v>0</v>
      </c>
      <c r="AL25" s="133">
        <f>'FORM 365'!BK18</f>
        <v>0</v>
      </c>
      <c r="AM25" s="133">
        <f>IF(AL25='DATA GURU'!$C$33,1,0)</f>
        <v>0</v>
      </c>
      <c r="AN25" s="133">
        <f>'FORM 365'!BN18</f>
        <v>5</v>
      </c>
      <c r="AO25" s="133">
        <f>IF(AN25='DATA GURU'!$C$33,1,0)</f>
        <v>1</v>
      </c>
      <c r="AP25" s="133">
        <f>'FORM 365'!BQ18</f>
        <v>0</v>
      </c>
      <c r="AQ25" s="133">
        <f>IF(AP25='DATA GURU'!$C$33,1,0)</f>
        <v>0</v>
      </c>
      <c r="AR25" s="133">
        <f>'FORM 365'!BT18</f>
        <v>0</v>
      </c>
      <c r="AS25" s="133">
        <f>IF(AR25='DATA GURU'!$C$33,1,0)</f>
        <v>0</v>
      </c>
      <c r="AT25" s="133">
        <f>'FORM 365'!BW18</f>
        <v>0</v>
      </c>
      <c r="AU25" s="133">
        <f>IF(AT25='DATA GURU'!$C$33,1,0)</f>
        <v>0</v>
      </c>
      <c r="AV25" s="134">
        <f t="shared" si="10"/>
        <v>3</v>
      </c>
      <c r="AW25" s="133">
        <f>'DATA GURU'!$C$23-AV25</f>
        <v>17</v>
      </c>
      <c r="AX25" s="135">
        <f>AV25*'DATA GURU'!$C$33</f>
        <v>15</v>
      </c>
      <c r="AY25" s="136" t="str">
        <f>IF(AX25&gt;='DATA GURU'!$C$21+20,"BAIK SEKALI",IF(AX25&gt;='DATA GURU'!$C$21,"BAIK ",IF(AX25&gt;='DATA GURU'!$C$21-10,"CUKUP",IF(AX25&gt;='DATA GURU'!$C$21-20,"KURANG",IF(AX25&lt;='DATA GURU'!$C$21-20,"KURANG SEKALI")))))</f>
        <v>KURANG SEKALI</v>
      </c>
      <c r="AZ25" s="190" t="str">
        <f>'FORM 365'!K18</f>
        <v>XII IPS 1</v>
      </c>
      <c r="BB25" s="153">
        <f>IF(AZ25=KELAS!$N$3,COUNTIFS($B$10:$B$115,"&lt;"&amp;B25,$AZ$10:$AZ$115,KELAS!$N$3)+COUNTIFS($B$10:$B25,B25,$AZ$10:$AZ25,KELAS!$N$3),"")</f>
        <v>1</v>
      </c>
    </row>
    <row r="26" spans="1:54" ht="15" customHeight="1" x14ac:dyDescent="0.25">
      <c r="A26" s="3">
        <v>17</v>
      </c>
      <c r="B26" s="117" t="str">
        <f>'FORM 365'!E19</f>
        <v>RAHMAT RAHMAT</v>
      </c>
      <c r="C26" s="207">
        <f>'FORM 365'!B19</f>
        <v>44173.3140740741</v>
      </c>
      <c r="D26" s="207"/>
      <c r="E26" s="205">
        <f>'FORM 365'!C19</f>
        <v>44173.329560185201</v>
      </c>
      <c r="F26" s="206"/>
      <c r="G26" s="179">
        <f>'FORM 365'!C19</f>
        <v>44173.329560185201</v>
      </c>
      <c r="H26" s="133">
        <f>'FORM 365'!R19</f>
        <v>0</v>
      </c>
      <c r="I26" s="133">
        <f>IF(H26='DATA GURU'!$C$33,1,0)</f>
        <v>0</v>
      </c>
      <c r="J26" s="133">
        <f>'FORM 365'!U19</f>
        <v>0</v>
      </c>
      <c r="K26" s="133">
        <f>IF(J26='DATA GURU'!$C$33,1,0)</f>
        <v>0</v>
      </c>
      <c r="L26" s="133">
        <f>'FORM 365'!X19</f>
        <v>0</v>
      </c>
      <c r="M26" s="133">
        <f>IF(L26='DATA GURU'!$C$33,1,0)</f>
        <v>0</v>
      </c>
      <c r="N26" s="133">
        <f>'FORM 365'!AA19</f>
        <v>0</v>
      </c>
      <c r="O26" s="133">
        <f>IF(N26='DATA GURU'!$C$33,1,0)</f>
        <v>0</v>
      </c>
      <c r="P26" s="133">
        <f>'FORM 365'!AD19</f>
        <v>0</v>
      </c>
      <c r="Q26" s="133">
        <f>IF(P26='DATA GURU'!$C$33,1,0)</f>
        <v>0</v>
      </c>
      <c r="R26" s="133">
        <f>'FORM 365'!AG19</f>
        <v>0</v>
      </c>
      <c r="S26" s="133">
        <f>IF(R26='DATA GURU'!$C$33,1,0)</f>
        <v>0</v>
      </c>
      <c r="T26" s="133">
        <f>'FORM 365'!AJ19</f>
        <v>5</v>
      </c>
      <c r="U26" s="133">
        <f>IF(T26='DATA GURU'!$C$33,1,0)</f>
        <v>1</v>
      </c>
      <c r="V26" s="133">
        <f>'FORM 365'!AM19</f>
        <v>0</v>
      </c>
      <c r="W26" s="133">
        <f>IF(V26='DATA GURU'!$C$33,1,0)</f>
        <v>0</v>
      </c>
      <c r="X26" s="133">
        <f>'FORM 365'!AP19</f>
        <v>0</v>
      </c>
      <c r="Y26" s="133">
        <f>IF(X26='DATA GURU'!$C$33,1,0)</f>
        <v>0</v>
      </c>
      <c r="Z26" s="133">
        <f>'FORM 365'!AS19</f>
        <v>0</v>
      </c>
      <c r="AA26" s="133">
        <f>IF(Z26='DATA GURU'!$C$33,1,0)</f>
        <v>0</v>
      </c>
      <c r="AB26" s="133">
        <f>'FORM 365'!AV19</f>
        <v>5</v>
      </c>
      <c r="AC26" s="133">
        <f>IF(AB26='DATA GURU'!$C$33,1,0)</f>
        <v>1</v>
      </c>
      <c r="AD26" s="133">
        <f>'FORM 365'!AY19</f>
        <v>0</v>
      </c>
      <c r="AE26" s="133">
        <f>IF(AD26='DATA GURU'!$C$33,1,0)</f>
        <v>0</v>
      </c>
      <c r="AF26" s="133">
        <f>'FORM 365'!BB19</f>
        <v>5</v>
      </c>
      <c r="AG26" s="133">
        <f>IF(AF26='DATA GURU'!$C$33,1,0)</f>
        <v>1</v>
      </c>
      <c r="AH26" s="133">
        <f>'FORM 365'!BE19</f>
        <v>0</v>
      </c>
      <c r="AI26" s="133">
        <f>IF(AH26='DATA GURU'!$C$33,1,0)</f>
        <v>0</v>
      </c>
      <c r="AJ26" s="133">
        <f>'FORM 365'!BH19</f>
        <v>0</v>
      </c>
      <c r="AK26" s="133">
        <f>IF(AJ26='DATA GURU'!$C$33,1,0)</f>
        <v>0</v>
      </c>
      <c r="AL26" s="133">
        <f>'FORM 365'!BK19</f>
        <v>0</v>
      </c>
      <c r="AM26" s="133">
        <f>IF(AL26='DATA GURU'!$C$33,1,0)</f>
        <v>0</v>
      </c>
      <c r="AN26" s="133">
        <f>'FORM 365'!BN19</f>
        <v>5</v>
      </c>
      <c r="AO26" s="133">
        <f>IF(AN26='DATA GURU'!$C$33,1,0)</f>
        <v>1</v>
      </c>
      <c r="AP26" s="133">
        <f>'FORM 365'!BQ19</f>
        <v>0</v>
      </c>
      <c r="AQ26" s="133">
        <f>IF(AP26='DATA GURU'!$C$33,1,0)</f>
        <v>0</v>
      </c>
      <c r="AR26" s="133">
        <f>'FORM 365'!BT19</f>
        <v>0</v>
      </c>
      <c r="AS26" s="133">
        <f>IF(AR26='DATA GURU'!$C$33,1,0)</f>
        <v>0</v>
      </c>
      <c r="AT26" s="133">
        <f>'FORM 365'!BW19</f>
        <v>5</v>
      </c>
      <c r="AU26" s="133">
        <f>IF(AT26='DATA GURU'!$C$33,1,0)</f>
        <v>1</v>
      </c>
      <c r="AV26" s="134">
        <f t="shared" si="10"/>
        <v>5</v>
      </c>
      <c r="AW26" s="133">
        <f>'DATA GURU'!$C$23-AV26</f>
        <v>15</v>
      </c>
      <c r="AX26" s="135">
        <f>AV26*'DATA GURU'!$C$33</f>
        <v>25</v>
      </c>
      <c r="AY26" s="136" t="str">
        <f>IF(AX26&gt;='DATA GURU'!$C$21+20,"BAIK SEKALI",IF(AX26&gt;='DATA GURU'!$C$21,"BAIK ",IF(AX26&gt;='DATA GURU'!$C$21-10,"CUKUP",IF(AX26&gt;='DATA GURU'!$C$21-20,"KURANG",IF(AX26&lt;='DATA GURU'!$C$21-20,"KURANG SEKALI")))))</f>
        <v>KURANG SEKALI</v>
      </c>
      <c r="AZ26" s="190" t="str">
        <f>'FORM 365'!K19</f>
        <v>XII IPA 2</v>
      </c>
      <c r="BB26" s="153" t="str">
        <f>IF(AZ26=KELAS!$N$3,COUNTIFS($B$10:$B$115,"&lt;"&amp;B26,$AZ$10:$AZ$115,KELAS!$N$3)+COUNTIFS($B$10:$B26,B26,$AZ$10:$AZ26,KELAS!$N$3),"")</f>
        <v/>
      </c>
    </row>
    <row r="27" spans="1:54" ht="15" x14ac:dyDescent="0.25">
      <c r="A27" s="1">
        <v>18</v>
      </c>
      <c r="B27" s="117" t="str">
        <f>'FORM 365'!E20</f>
        <v>ALVEDA FEBRIYANTI</v>
      </c>
      <c r="C27" s="207">
        <f>'FORM 365'!B20</f>
        <v>44173.3128587963</v>
      </c>
      <c r="D27" s="207"/>
      <c r="E27" s="205">
        <f>'FORM 365'!C20</f>
        <v>44173.329780092601</v>
      </c>
      <c r="F27" s="206"/>
      <c r="G27" s="179">
        <f>'FORM 365'!C20</f>
        <v>44173.329780092601</v>
      </c>
      <c r="H27" s="133">
        <f>'FORM 365'!R20</f>
        <v>0</v>
      </c>
      <c r="I27" s="133">
        <f>IF(H27='DATA GURU'!$C$33,1,0)</f>
        <v>0</v>
      </c>
      <c r="J27" s="133">
        <f>'FORM 365'!U20</f>
        <v>0</v>
      </c>
      <c r="K27" s="133">
        <f>IF(J27='DATA GURU'!$C$33,1,0)</f>
        <v>0</v>
      </c>
      <c r="L27" s="133">
        <f>'FORM 365'!X20</f>
        <v>0</v>
      </c>
      <c r="M27" s="133">
        <f>IF(L27='DATA GURU'!$C$33,1,0)</f>
        <v>0</v>
      </c>
      <c r="N27" s="133">
        <f>'FORM 365'!AA20</f>
        <v>0</v>
      </c>
      <c r="O27" s="133">
        <f>IF(N27='DATA GURU'!$C$33,1,0)</f>
        <v>0</v>
      </c>
      <c r="P27" s="133">
        <f>'FORM 365'!AD20</f>
        <v>0</v>
      </c>
      <c r="Q27" s="133">
        <f>IF(P27='DATA GURU'!$C$33,1,0)</f>
        <v>0</v>
      </c>
      <c r="R27" s="133">
        <f>'FORM 365'!AG20</f>
        <v>5</v>
      </c>
      <c r="S27" s="133">
        <f>IF(R27='DATA GURU'!$C$33,1,0)</f>
        <v>1</v>
      </c>
      <c r="T27" s="133">
        <f>'FORM 365'!AJ20</f>
        <v>0</v>
      </c>
      <c r="U27" s="133">
        <f>IF(T27='DATA GURU'!$C$33,1,0)</f>
        <v>0</v>
      </c>
      <c r="V27" s="133">
        <f>'FORM 365'!AM20</f>
        <v>0</v>
      </c>
      <c r="W27" s="133">
        <f>IF(V27='DATA GURU'!$C$33,1,0)</f>
        <v>0</v>
      </c>
      <c r="X27" s="133">
        <f>'FORM 365'!AP20</f>
        <v>5</v>
      </c>
      <c r="Y27" s="133">
        <f>IF(X27='DATA GURU'!$C$33,1,0)</f>
        <v>1</v>
      </c>
      <c r="Z27" s="133">
        <f>'FORM 365'!AS20</f>
        <v>0</v>
      </c>
      <c r="AA27" s="133">
        <f>IF(Z27='DATA GURU'!$C$33,1,0)</f>
        <v>0</v>
      </c>
      <c r="AB27" s="133">
        <f>'FORM 365'!AV20</f>
        <v>0</v>
      </c>
      <c r="AC27" s="133">
        <f>IF(AB27='DATA GURU'!$C$33,1,0)</f>
        <v>0</v>
      </c>
      <c r="AD27" s="133">
        <f>'FORM 365'!AY20</f>
        <v>0</v>
      </c>
      <c r="AE27" s="133">
        <f>IF(AD27='DATA GURU'!$C$33,1,0)</f>
        <v>0</v>
      </c>
      <c r="AF27" s="133">
        <f>'FORM 365'!BB20</f>
        <v>5</v>
      </c>
      <c r="AG27" s="133">
        <f>IF(AF27='DATA GURU'!$C$33,1,0)</f>
        <v>1</v>
      </c>
      <c r="AH27" s="133">
        <f>'FORM 365'!BE20</f>
        <v>5</v>
      </c>
      <c r="AI27" s="133">
        <f>IF(AH27='DATA GURU'!$C$33,1,0)</f>
        <v>1</v>
      </c>
      <c r="AJ27" s="133">
        <f>'FORM 365'!BH20</f>
        <v>0</v>
      </c>
      <c r="AK27" s="133">
        <f>IF(AJ27='DATA GURU'!$C$33,1,0)</f>
        <v>0</v>
      </c>
      <c r="AL27" s="133">
        <f>'FORM 365'!BK20</f>
        <v>0</v>
      </c>
      <c r="AM27" s="133">
        <f>IF(AL27='DATA GURU'!$C$33,1,0)</f>
        <v>0</v>
      </c>
      <c r="AN27" s="133">
        <f>'FORM 365'!BN20</f>
        <v>5</v>
      </c>
      <c r="AO27" s="133">
        <f>IF(AN27='DATA GURU'!$C$33,1,0)</f>
        <v>1</v>
      </c>
      <c r="AP27" s="133">
        <f>'FORM 365'!BQ20</f>
        <v>0</v>
      </c>
      <c r="AQ27" s="133">
        <f>IF(AP27='DATA GURU'!$C$33,1,0)</f>
        <v>0</v>
      </c>
      <c r="AR27" s="133">
        <f>'FORM 365'!BT20</f>
        <v>5</v>
      </c>
      <c r="AS27" s="133">
        <f>IF(AR27='DATA GURU'!$C$33,1,0)</f>
        <v>1</v>
      </c>
      <c r="AT27" s="133">
        <f>'FORM 365'!BW20</f>
        <v>0</v>
      </c>
      <c r="AU27" s="133">
        <f>IF(AT27='DATA GURU'!$C$33,1,0)</f>
        <v>0</v>
      </c>
      <c r="AV27" s="134">
        <f t="shared" si="10"/>
        <v>6</v>
      </c>
      <c r="AW27" s="133">
        <f>'DATA GURU'!$C$23-AV27</f>
        <v>14</v>
      </c>
      <c r="AX27" s="135">
        <f>AV27*'DATA GURU'!$C$33</f>
        <v>30</v>
      </c>
      <c r="AY27" s="136" t="str">
        <f>IF(AX27&gt;='DATA GURU'!$C$21+20,"BAIK SEKALI",IF(AX27&gt;='DATA GURU'!$C$21,"BAIK ",IF(AX27&gt;='DATA GURU'!$C$21-10,"CUKUP",IF(AX27&gt;='DATA GURU'!$C$21-20,"KURANG",IF(AX27&lt;='DATA GURU'!$C$21-20,"KURANG SEKALI")))))</f>
        <v>KURANG SEKALI</v>
      </c>
      <c r="AZ27" s="190" t="str">
        <f>'FORM 365'!K20</f>
        <v>XII IPS 2</v>
      </c>
      <c r="BB27" s="153" t="str">
        <f>IF(AZ27=KELAS!$N$3,COUNTIFS($B$10:$B$115,"&lt;"&amp;B27,$AZ$10:$AZ$115,KELAS!$N$3)+COUNTIFS($B$10:$B27,B27,$AZ$10:$AZ27,KELAS!$N$3),"")</f>
        <v/>
      </c>
    </row>
    <row r="28" spans="1:54" ht="15" x14ac:dyDescent="0.25">
      <c r="A28" s="3">
        <v>19</v>
      </c>
      <c r="B28" s="117" t="str">
        <f>'FORM 365'!E21</f>
        <v>AGUS ANTONI</v>
      </c>
      <c r="C28" s="207">
        <f>'FORM 365'!B21</f>
        <v>44173.315104166701</v>
      </c>
      <c r="D28" s="207"/>
      <c r="E28" s="205">
        <f>'FORM 365'!C21</f>
        <v>44173.330069444397</v>
      </c>
      <c r="F28" s="206"/>
      <c r="G28" s="179">
        <f>'FORM 365'!C21</f>
        <v>44173.330069444397</v>
      </c>
      <c r="H28" s="133">
        <f>'FORM 365'!R21</f>
        <v>0</v>
      </c>
      <c r="I28" s="133">
        <f>IF(H28='DATA GURU'!$C$33,1,0)</f>
        <v>0</v>
      </c>
      <c r="J28" s="133">
        <f>'FORM 365'!U21</f>
        <v>5</v>
      </c>
      <c r="K28" s="133">
        <f>IF(J28='DATA GURU'!$C$33,1,0)</f>
        <v>1</v>
      </c>
      <c r="L28" s="133">
        <f>'FORM 365'!X21</f>
        <v>0</v>
      </c>
      <c r="M28" s="133">
        <f>IF(L28='DATA GURU'!$C$33,1,0)</f>
        <v>0</v>
      </c>
      <c r="N28" s="133">
        <f>'FORM 365'!AA21</f>
        <v>0</v>
      </c>
      <c r="O28" s="133">
        <f>IF(N28='DATA GURU'!$C$33,1,0)</f>
        <v>0</v>
      </c>
      <c r="P28" s="133">
        <f>'FORM 365'!AD21</f>
        <v>0</v>
      </c>
      <c r="Q28" s="133">
        <f>IF(P28='DATA GURU'!$C$33,1,0)</f>
        <v>0</v>
      </c>
      <c r="R28" s="133">
        <f>'FORM 365'!AG21</f>
        <v>0</v>
      </c>
      <c r="S28" s="133">
        <f>IF(R28='DATA GURU'!$C$33,1,0)</f>
        <v>0</v>
      </c>
      <c r="T28" s="133">
        <f>'FORM 365'!AJ21</f>
        <v>0</v>
      </c>
      <c r="U28" s="133">
        <f>IF(T28='DATA GURU'!$C$33,1,0)</f>
        <v>0</v>
      </c>
      <c r="V28" s="133">
        <f>'FORM 365'!AM21</f>
        <v>0</v>
      </c>
      <c r="W28" s="133">
        <f>IF(V28='DATA GURU'!$C$33,1,0)</f>
        <v>0</v>
      </c>
      <c r="X28" s="133">
        <f>'FORM 365'!AP21</f>
        <v>0</v>
      </c>
      <c r="Y28" s="133">
        <f>IF(X28='DATA GURU'!$C$33,1,0)</f>
        <v>0</v>
      </c>
      <c r="Z28" s="133">
        <f>'FORM 365'!AS21</f>
        <v>5</v>
      </c>
      <c r="AA28" s="133">
        <f>IF(Z28='DATA GURU'!$C$33,1,0)</f>
        <v>1</v>
      </c>
      <c r="AB28" s="133">
        <f>'FORM 365'!AV21</f>
        <v>0</v>
      </c>
      <c r="AC28" s="133">
        <f>IF(AB28='DATA GURU'!$C$33,1,0)</f>
        <v>0</v>
      </c>
      <c r="AD28" s="133">
        <f>'FORM 365'!AY21</f>
        <v>0</v>
      </c>
      <c r="AE28" s="133">
        <f>IF(AD28='DATA GURU'!$C$33,1,0)</f>
        <v>0</v>
      </c>
      <c r="AF28" s="133">
        <f>'FORM 365'!BB21</f>
        <v>0</v>
      </c>
      <c r="AG28" s="133">
        <f>IF(AF28='DATA GURU'!$C$33,1,0)</f>
        <v>0</v>
      </c>
      <c r="AH28" s="133">
        <f>'FORM 365'!BE21</f>
        <v>0</v>
      </c>
      <c r="AI28" s="133">
        <f>IF(AH28='DATA GURU'!$C$33,1,0)</f>
        <v>0</v>
      </c>
      <c r="AJ28" s="133">
        <f>'FORM 365'!BH21</f>
        <v>5</v>
      </c>
      <c r="AK28" s="133">
        <f>IF(AJ28='DATA GURU'!$C$33,1,0)</f>
        <v>1</v>
      </c>
      <c r="AL28" s="133">
        <f>'FORM 365'!BK21</f>
        <v>0</v>
      </c>
      <c r="AM28" s="133">
        <f>IF(AL28='DATA GURU'!$C$33,1,0)</f>
        <v>0</v>
      </c>
      <c r="AN28" s="133">
        <f>'FORM 365'!BN21</f>
        <v>5</v>
      </c>
      <c r="AO28" s="133">
        <f>IF(AN28='DATA GURU'!$C$33,1,0)</f>
        <v>1</v>
      </c>
      <c r="AP28" s="133">
        <f>'FORM 365'!BQ21</f>
        <v>0</v>
      </c>
      <c r="AQ28" s="133">
        <f>IF(AP28='DATA GURU'!$C$33,1,0)</f>
        <v>0</v>
      </c>
      <c r="AR28" s="133">
        <f>'FORM 365'!BT21</f>
        <v>0</v>
      </c>
      <c r="AS28" s="133">
        <f>IF(AR28='DATA GURU'!$C$33,1,0)</f>
        <v>0</v>
      </c>
      <c r="AT28" s="133">
        <f>'FORM 365'!BW21</f>
        <v>5</v>
      </c>
      <c r="AU28" s="133">
        <f>IF(AT28='DATA GURU'!$C$33,1,0)</f>
        <v>1</v>
      </c>
      <c r="AV28" s="134">
        <f t="shared" si="10"/>
        <v>5</v>
      </c>
      <c r="AW28" s="133">
        <f>'DATA GURU'!$C$23-AV28</f>
        <v>15</v>
      </c>
      <c r="AX28" s="135">
        <f>AV28*'DATA GURU'!$C$33</f>
        <v>25</v>
      </c>
      <c r="AY28" s="136" t="str">
        <f>IF(AX28&gt;='DATA GURU'!$C$21+20,"BAIK SEKALI",IF(AX28&gt;='DATA GURU'!$C$21,"BAIK ",IF(AX28&gt;='DATA GURU'!$C$21-10,"CUKUP",IF(AX28&gt;='DATA GURU'!$C$21-20,"KURANG",IF(AX28&lt;='DATA GURU'!$C$21-20,"KURANG SEKALI")))))</f>
        <v>KURANG SEKALI</v>
      </c>
      <c r="AZ28" s="190" t="str">
        <f>'FORM 365'!K21</f>
        <v>XII IPS 2</v>
      </c>
      <c r="BB28" s="153" t="str">
        <f>IF(AZ28=KELAS!$N$3,COUNTIFS($B$10:$B$115,"&lt;"&amp;B28,$AZ$10:$AZ$115,KELAS!$N$3)+COUNTIFS($B$10:$B28,B28,$AZ$10:$AZ28,KELAS!$N$3),"")</f>
        <v/>
      </c>
    </row>
    <row r="29" spans="1:54" ht="15" x14ac:dyDescent="0.25">
      <c r="A29" s="1">
        <v>20</v>
      </c>
      <c r="B29" s="117" t="str">
        <f>'FORM 365'!E22</f>
        <v>INDRA BUANA</v>
      </c>
      <c r="C29" s="207">
        <f>'FORM 365'!B22</f>
        <v>44173.313194444403</v>
      </c>
      <c r="D29" s="207"/>
      <c r="E29" s="205">
        <f>'FORM 365'!C22</f>
        <v>44173.330567129597</v>
      </c>
      <c r="F29" s="206"/>
      <c r="G29" s="179">
        <f>'FORM 365'!C22</f>
        <v>44173.330567129597</v>
      </c>
      <c r="H29" s="133">
        <f>'FORM 365'!R22</f>
        <v>5</v>
      </c>
      <c r="I29" s="133">
        <f>IF(H29='DATA GURU'!$C$33,1,0)</f>
        <v>1</v>
      </c>
      <c r="J29" s="133">
        <f>'FORM 365'!U22</f>
        <v>5</v>
      </c>
      <c r="K29" s="133">
        <f>IF(J29='DATA GURU'!$C$33,1,0)</f>
        <v>1</v>
      </c>
      <c r="L29" s="133">
        <f>'FORM 365'!X22</f>
        <v>0</v>
      </c>
      <c r="M29" s="133">
        <f>IF(L29='DATA GURU'!$C$33,1,0)</f>
        <v>0</v>
      </c>
      <c r="N29" s="133">
        <f>'FORM 365'!AA22</f>
        <v>0</v>
      </c>
      <c r="O29" s="133">
        <f>IF(N29='DATA GURU'!$C$33,1,0)</f>
        <v>0</v>
      </c>
      <c r="P29" s="133">
        <f>'FORM 365'!AD22</f>
        <v>5</v>
      </c>
      <c r="Q29" s="133">
        <f>IF(P29='DATA GURU'!$C$33,1,0)</f>
        <v>1</v>
      </c>
      <c r="R29" s="133">
        <f>'FORM 365'!AG22</f>
        <v>0</v>
      </c>
      <c r="S29" s="133">
        <f>IF(R29='DATA GURU'!$C$33,1,0)</f>
        <v>0</v>
      </c>
      <c r="T29" s="133">
        <f>'FORM 365'!AJ22</f>
        <v>5</v>
      </c>
      <c r="U29" s="133">
        <f>IF(T29='DATA GURU'!$C$33,1,0)</f>
        <v>1</v>
      </c>
      <c r="V29" s="133">
        <f>'FORM 365'!AM22</f>
        <v>0</v>
      </c>
      <c r="W29" s="133">
        <f>IF(V29='DATA GURU'!$C$33,1,0)</f>
        <v>0</v>
      </c>
      <c r="X29" s="133">
        <f>'FORM 365'!AP22</f>
        <v>0</v>
      </c>
      <c r="Y29" s="133">
        <f>IF(X29='DATA GURU'!$C$33,1,0)</f>
        <v>0</v>
      </c>
      <c r="Z29" s="133">
        <f>'FORM 365'!AS22</f>
        <v>0</v>
      </c>
      <c r="AA29" s="133">
        <f>IF(Z29='DATA GURU'!$C$33,1,0)</f>
        <v>0</v>
      </c>
      <c r="AB29" s="133">
        <f>'FORM 365'!AV22</f>
        <v>0</v>
      </c>
      <c r="AC29" s="133">
        <f>IF(AB29='DATA GURU'!$C$33,1,0)</f>
        <v>0</v>
      </c>
      <c r="AD29" s="133">
        <f>'FORM 365'!AY22</f>
        <v>5</v>
      </c>
      <c r="AE29" s="133">
        <f>IF(AD29='DATA GURU'!$C$33,1,0)</f>
        <v>1</v>
      </c>
      <c r="AF29" s="133">
        <f>'FORM 365'!BB22</f>
        <v>5</v>
      </c>
      <c r="AG29" s="133">
        <f>IF(AF29='DATA GURU'!$C$33,1,0)</f>
        <v>1</v>
      </c>
      <c r="AH29" s="133">
        <f>'FORM 365'!BE22</f>
        <v>0</v>
      </c>
      <c r="AI29" s="133">
        <f>IF(AH29='DATA GURU'!$C$33,1,0)</f>
        <v>0</v>
      </c>
      <c r="AJ29" s="133">
        <f>'FORM 365'!BH22</f>
        <v>0</v>
      </c>
      <c r="AK29" s="133">
        <f>IF(AJ29='DATA GURU'!$C$33,1,0)</f>
        <v>0</v>
      </c>
      <c r="AL29" s="133">
        <f>'FORM 365'!BK22</f>
        <v>0</v>
      </c>
      <c r="AM29" s="133">
        <f>IF(AL29='DATA GURU'!$C$33,1,0)</f>
        <v>0</v>
      </c>
      <c r="AN29" s="133">
        <f>'FORM 365'!BN22</f>
        <v>5</v>
      </c>
      <c r="AO29" s="133">
        <f>IF(AN29='DATA GURU'!$C$33,1,0)</f>
        <v>1</v>
      </c>
      <c r="AP29" s="133">
        <f>'FORM 365'!BQ22</f>
        <v>0</v>
      </c>
      <c r="AQ29" s="133">
        <f>IF(AP29='DATA GURU'!$C$33,1,0)</f>
        <v>0</v>
      </c>
      <c r="AR29" s="133">
        <f>'FORM 365'!BT22</f>
        <v>5</v>
      </c>
      <c r="AS29" s="133">
        <f>IF(AR29='DATA GURU'!$C$33,1,0)</f>
        <v>1</v>
      </c>
      <c r="AT29" s="133">
        <f>'FORM 365'!BW22</f>
        <v>5</v>
      </c>
      <c r="AU29" s="133">
        <f>IF(AT29='DATA GURU'!$C$33,1,0)</f>
        <v>1</v>
      </c>
      <c r="AV29" s="134">
        <f t="shared" si="10"/>
        <v>9</v>
      </c>
      <c r="AW29" s="133">
        <f>'DATA GURU'!$C$23-AV29</f>
        <v>11</v>
      </c>
      <c r="AX29" s="135">
        <f>AV29*'DATA GURU'!$C$33</f>
        <v>45</v>
      </c>
      <c r="AY29" s="136" t="str">
        <f>IF(AX29&gt;='DATA GURU'!$C$21+20,"BAIK SEKALI",IF(AX29&gt;='DATA GURU'!$C$21,"BAIK ",IF(AX29&gt;='DATA GURU'!$C$21-10,"CUKUP",IF(AX29&gt;='DATA GURU'!$C$21-20,"KURANG",IF(AX29&lt;='DATA GURU'!$C$21-20,"KURANG SEKALI")))))</f>
        <v>KURANG SEKALI</v>
      </c>
      <c r="AZ29" s="190" t="str">
        <f>'FORM 365'!K22</f>
        <v>XII IPA 2</v>
      </c>
      <c r="BB29" s="153" t="str">
        <f>IF(AZ29=KELAS!$N$3,COUNTIFS($B$10:$B$115,"&lt;"&amp;B29,$AZ$10:$AZ$115,KELAS!$N$3)+COUNTIFS($B$10:$B29,B29,$AZ$10:$AZ29,KELAS!$N$3),"")</f>
        <v/>
      </c>
    </row>
    <row r="30" spans="1:54" ht="15" x14ac:dyDescent="0.25">
      <c r="A30" s="3">
        <v>21</v>
      </c>
      <c r="B30" s="117" t="str">
        <f>'FORM 365'!E23</f>
        <v>MUHAMMAD TRIRAMA</v>
      </c>
      <c r="C30" s="207">
        <f>'FORM 365'!B23</f>
        <v>44173.328101851803</v>
      </c>
      <c r="D30" s="207"/>
      <c r="E30" s="205">
        <f>'FORM 365'!C23</f>
        <v>44173.330694444398</v>
      </c>
      <c r="F30" s="206"/>
      <c r="G30" s="179">
        <f>'FORM 365'!C23</f>
        <v>44173.330694444398</v>
      </c>
      <c r="H30" s="133">
        <f>'FORM 365'!R23</f>
        <v>5</v>
      </c>
      <c r="I30" s="133">
        <f>IF(H30='DATA GURU'!$C$33,1,0)</f>
        <v>1</v>
      </c>
      <c r="J30" s="133">
        <f>'FORM 365'!U23</f>
        <v>0</v>
      </c>
      <c r="K30" s="133">
        <f>IF(J30='DATA GURU'!$C$33,1,0)</f>
        <v>0</v>
      </c>
      <c r="L30" s="133">
        <f>'FORM 365'!X23</f>
        <v>0</v>
      </c>
      <c r="M30" s="133">
        <f>IF(L30='DATA GURU'!$C$33,1,0)</f>
        <v>0</v>
      </c>
      <c r="N30" s="133">
        <f>'FORM 365'!AA23</f>
        <v>0</v>
      </c>
      <c r="O30" s="133">
        <f>IF(N30='DATA GURU'!$C$33,1,0)</f>
        <v>0</v>
      </c>
      <c r="P30" s="133">
        <f>'FORM 365'!AD23</f>
        <v>0</v>
      </c>
      <c r="Q30" s="133">
        <f>IF(P30='DATA GURU'!$C$33,1,0)</f>
        <v>0</v>
      </c>
      <c r="R30" s="133">
        <f>'FORM 365'!AG23</f>
        <v>0</v>
      </c>
      <c r="S30" s="133">
        <f>IF(R30='DATA GURU'!$C$33,1,0)</f>
        <v>0</v>
      </c>
      <c r="T30" s="133">
        <f>'FORM 365'!AJ23</f>
        <v>5</v>
      </c>
      <c r="U30" s="133">
        <f>IF(T30='DATA GURU'!$C$33,1,0)</f>
        <v>1</v>
      </c>
      <c r="V30" s="133">
        <f>'FORM 365'!AM23</f>
        <v>0</v>
      </c>
      <c r="W30" s="133">
        <f>IF(V30='DATA GURU'!$C$33,1,0)</f>
        <v>0</v>
      </c>
      <c r="X30" s="133">
        <f>'FORM 365'!AP23</f>
        <v>5</v>
      </c>
      <c r="Y30" s="133">
        <f>IF(X30='DATA GURU'!$C$33,1,0)</f>
        <v>1</v>
      </c>
      <c r="Z30" s="133">
        <f>'FORM 365'!AS23</f>
        <v>5</v>
      </c>
      <c r="AA30" s="133">
        <f>IF(Z30='DATA GURU'!$C$33,1,0)</f>
        <v>1</v>
      </c>
      <c r="AB30" s="133">
        <f>'FORM 365'!AV23</f>
        <v>5</v>
      </c>
      <c r="AC30" s="133">
        <f>IF(AB30='DATA GURU'!$C$33,1,0)</f>
        <v>1</v>
      </c>
      <c r="AD30" s="133">
        <f>'FORM 365'!AY23</f>
        <v>0</v>
      </c>
      <c r="AE30" s="133">
        <f>IF(AD30='DATA GURU'!$C$33,1,0)</f>
        <v>0</v>
      </c>
      <c r="AF30" s="133">
        <f>'FORM 365'!BB23</f>
        <v>0</v>
      </c>
      <c r="AG30" s="133">
        <f>IF(AF30='DATA GURU'!$C$33,1,0)</f>
        <v>0</v>
      </c>
      <c r="AH30" s="133">
        <f>'FORM 365'!BE23</f>
        <v>5</v>
      </c>
      <c r="AI30" s="133">
        <f>IF(AH30='DATA GURU'!$C$33,1,0)</f>
        <v>1</v>
      </c>
      <c r="AJ30" s="133">
        <f>'FORM 365'!BH23</f>
        <v>0</v>
      </c>
      <c r="AK30" s="133">
        <f>IF(AJ30='DATA GURU'!$C$33,1,0)</f>
        <v>0</v>
      </c>
      <c r="AL30" s="133">
        <f>'FORM 365'!BK23</f>
        <v>0</v>
      </c>
      <c r="AM30" s="133">
        <f>IF(AL30='DATA GURU'!$C$33,1,0)</f>
        <v>0</v>
      </c>
      <c r="AN30" s="133">
        <f>'FORM 365'!BN23</f>
        <v>5</v>
      </c>
      <c r="AO30" s="133">
        <f>IF(AN30='DATA GURU'!$C$33,1,0)</f>
        <v>1</v>
      </c>
      <c r="AP30" s="133">
        <f>'FORM 365'!BQ23</f>
        <v>0</v>
      </c>
      <c r="AQ30" s="133">
        <f>IF(AP30='DATA GURU'!$C$33,1,0)</f>
        <v>0</v>
      </c>
      <c r="AR30" s="133">
        <f>'FORM 365'!BT23</f>
        <v>0</v>
      </c>
      <c r="AS30" s="133">
        <f>IF(AR30='DATA GURU'!$C$33,1,0)</f>
        <v>0</v>
      </c>
      <c r="AT30" s="133">
        <f>'FORM 365'!BW23</f>
        <v>5</v>
      </c>
      <c r="AU30" s="133">
        <f>IF(AT30='DATA GURU'!$C$33,1,0)</f>
        <v>1</v>
      </c>
      <c r="AV30" s="134">
        <f t="shared" si="10"/>
        <v>8</v>
      </c>
      <c r="AW30" s="133">
        <f>'DATA GURU'!$C$23-AV30</f>
        <v>12</v>
      </c>
      <c r="AX30" s="135">
        <f>AV30*'DATA GURU'!$C$33</f>
        <v>40</v>
      </c>
      <c r="AY30" s="136" t="str">
        <f>IF(AX30&gt;='DATA GURU'!$C$21+20,"BAIK SEKALI",IF(AX30&gt;='DATA GURU'!$C$21,"BAIK ",IF(AX30&gt;='DATA GURU'!$C$21-10,"CUKUP",IF(AX30&gt;='DATA GURU'!$C$21-20,"KURANG",IF(AX30&lt;='DATA GURU'!$C$21-20,"KURANG SEKALI")))))</f>
        <v>KURANG SEKALI</v>
      </c>
      <c r="AZ30" s="190" t="str">
        <f>'FORM 365'!K23</f>
        <v>XII IPA 1</v>
      </c>
      <c r="BB30" s="153" t="str">
        <f>IF(AZ30=KELAS!$N$3,COUNTIFS($B$10:$B$115,"&lt;"&amp;B30,$AZ$10:$AZ$115,KELAS!$N$3)+COUNTIFS($B$10:$B30,B30,$AZ$10:$AZ30,KELAS!$N$3),"")</f>
        <v/>
      </c>
    </row>
    <row r="31" spans="1:54" ht="15" x14ac:dyDescent="0.25">
      <c r="A31" s="1">
        <v>22</v>
      </c>
      <c r="B31" s="117" t="str">
        <f>'FORM 365'!E24</f>
        <v>MUHAMMAD ILLAHI</v>
      </c>
      <c r="C31" s="207">
        <f>'FORM 365'!B24</f>
        <v>44173.329097222202</v>
      </c>
      <c r="D31" s="207"/>
      <c r="E31" s="205">
        <f>'FORM 365'!C24</f>
        <v>44173.3308217593</v>
      </c>
      <c r="F31" s="206"/>
      <c r="G31" s="179">
        <f>'FORM 365'!C24</f>
        <v>44173.3308217593</v>
      </c>
      <c r="H31" s="133">
        <f>'FORM 365'!R24</f>
        <v>0</v>
      </c>
      <c r="I31" s="133">
        <f>IF(H31='DATA GURU'!$C$33,1,0)</f>
        <v>0</v>
      </c>
      <c r="J31" s="133">
        <f>'FORM 365'!U24</f>
        <v>5</v>
      </c>
      <c r="K31" s="133">
        <f>IF(J31='DATA GURU'!$C$33,1,0)</f>
        <v>1</v>
      </c>
      <c r="L31" s="133">
        <f>'FORM 365'!X24</f>
        <v>0</v>
      </c>
      <c r="M31" s="133">
        <f>IF(L31='DATA GURU'!$C$33,1,0)</f>
        <v>0</v>
      </c>
      <c r="N31" s="133">
        <f>'FORM 365'!AA24</f>
        <v>0</v>
      </c>
      <c r="O31" s="133">
        <f>IF(N31='DATA GURU'!$C$33,1,0)</f>
        <v>0</v>
      </c>
      <c r="P31" s="133">
        <f>'FORM 365'!AD24</f>
        <v>0</v>
      </c>
      <c r="Q31" s="133">
        <f>IF(P31='DATA GURU'!$C$33,1,0)</f>
        <v>0</v>
      </c>
      <c r="R31" s="133">
        <f>'FORM 365'!AG24</f>
        <v>0</v>
      </c>
      <c r="S31" s="133">
        <f>IF(R31='DATA GURU'!$C$33,1,0)</f>
        <v>0</v>
      </c>
      <c r="T31" s="133">
        <f>'FORM 365'!AJ24</f>
        <v>5</v>
      </c>
      <c r="U31" s="133">
        <f>IF(T31='DATA GURU'!$C$33,1,0)</f>
        <v>1</v>
      </c>
      <c r="V31" s="133">
        <f>'FORM 365'!AM24</f>
        <v>0</v>
      </c>
      <c r="W31" s="133">
        <f>IF(V31='DATA GURU'!$C$33,1,0)</f>
        <v>0</v>
      </c>
      <c r="X31" s="133">
        <f>'FORM 365'!AP24</f>
        <v>0</v>
      </c>
      <c r="Y31" s="133">
        <f>IF(X31='DATA GURU'!$C$33,1,0)</f>
        <v>0</v>
      </c>
      <c r="Z31" s="133">
        <f>'FORM 365'!AS24</f>
        <v>0</v>
      </c>
      <c r="AA31" s="133">
        <f>IF(Z31='DATA GURU'!$C$33,1,0)</f>
        <v>0</v>
      </c>
      <c r="AB31" s="133">
        <f>'FORM 365'!AV24</f>
        <v>0</v>
      </c>
      <c r="AC31" s="133">
        <f>IF(AB31='DATA GURU'!$C$33,1,0)</f>
        <v>0</v>
      </c>
      <c r="AD31" s="133">
        <f>'FORM 365'!AY24</f>
        <v>5</v>
      </c>
      <c r="AE31" s="133">
        <f>IF(AD31='DATA GURU'!$C$33,1,0)</f>
        <v>1</v>
      </c>
      <c r="AF31" s="133">
        <f>'FORM 365'!BB24</f>
        <v>0</v>
      </c>
      <c r="AG31" s="133">
        <f>IF(AF31='DATA GURU'!$C$33,1,0)</f>
        <v>0</v>
      </c>
      <c r="AH31" s="133">
        <f>'FORM 365'!BE24</f>
        <v>0</v>
      </c>
      <c r="AI31" s="133">
        <f>IF(AH31='DATA GURU'!$C$33,1,0)</f>
        <v>0</v>
      </c>
      <c r="AJ31" s="133">
        <f>'FORM 365'!BH24</f>
        <v>0</v>
      </c>
      <c r="AK31" s="133">
        <f>IF(AJ31='DATA GURU'!$C$33,1,0)</f>
        <v>0</v>
      </c>
      <c r="AL31" s="133">
        <f>'FORM 365'!BK24</f>
        <v>0</v>
      </c>
      <c r="AM31" s="133">
        <f>IF(AL31='DATA GURU'!$C$33,1,0)</f>
        <v>0</v>
      </c>
      <c r="AN31" s="133">
        <f>'FORM 365'!BN24</f>
        <v>0</v>
      </c>
      <c r="AO31" s="133">
        <f>IF(AN31='DATA GURU'!$C$33,1,0)</f>
        <v>0</v>
      </c>
      <c r="AP31" s="133">
        <f>'FORM 365'!BQ24</f>
        <v>0</v>
      </c>
      <c r="AQ31" s="133">
        <f>IF(AP31='DATA GURU'!$C$33,1,0)</f>
        <v>0</v>
      </c>
      <c r="AR31" s="133">
        <f>'FORM 365'!BT24</f>
        <v>0</v>
      </c>
      <c r="AS31" s="133">
        <f>IF(AR31='DATA GURU'!$C$33,1,0)</f>
        <v>0</v>
      </c>
      <c r="AT31" s="133">
        <f>'FORM 365'!BW24</f>
        <v>0</v>
      </c>
      <c r="AU31" s="133">
        <f>IF(AT31='DATA GURU'!$C$33,1,0)</f>
        <v>0</v>
      </c>
      <c r="AV31" s="134">
        <f t="shared" si="10"/>
        <v>3</v>
      </c>
      <c r="AW31" s="133">
        <f>'DATA GURU'!$C$23-AV31</f>
        <v>17</v>
      </c>
      <c r="AX31" s="135">
        <f>AV31*'DATA GURU'!$C$33</f>
        <v>15</v>
      </c>
      <c r="AY31" s="136" t="str">
        <f>IF(AX31&gt;='DATA GURU'!$C$21+20,"BAIK SEKALI",IF(AX31&gt;='DATA GURU'!$C$21,"BAIK ",IF(AX31&gt;='DATA GURU'!$C$21-10,"CUKUP",IF(AX31&gt;='DATA GURU'!$C$21-20,"KURANG",IF(AX31&lt;='DATA GURU'!$C$21-20,"KURANG SEKALI")))))</f>
        <v>KURANG SEKALI</v>
      </c>
      <c r="AZ31" s="190" t="str">
        <f>'FORM 365'!K24</f>
        <v>XII IPA 2</v>
      </c>
      <c r="BB31" s="153" t="str">
        <f>IF(AZ31=KELAS!$N$3,COUNTIFS($B$10:$B$115,"&lt;"&amp;B31,$AZ$10:$AZ$115,KELAS!$N$3)+COUNTIFS($B$10:$B31,B31,$AZ$10:$AZ31,KELAS!$N$3),"")</f>
        <v/>
      </c>
    </row>
    <row r="32" spans="1:54" ht="15" x14ac:dyDescent="0.25">
      <c r="A32" s="3">
        <v>23</v>
      </c>
      <c r="B32" s="117" t="str">
        <f>'FORM 365'!E25</f>
        <v>ZAKCY ZAKCY</v>
      </c>
      <c r="C32" s="207">
        <f>'FORM 365'!B25</f>
        <v>44173.315439814804</v>
      </c>
      <c r="D32" s="207"/>
      <c r="E32" s="205">
        <f>'FORM 365'!C25</f>
        <v>44173.330902777801</v>
      </c>
      <c r="F32" s="206"/>
      <c r="G32" s="179">
        <f>'FORM 365'!C25</f>
        <v>44173.330902777801</v>
      </c>
      <c r="H32" s="133">
        <f>'FORM 365'!R25</f>
        <v>0</v>
      </c>
      <c r="I32" s="133">
        <f>IF(H32='DATA GURU'!$C$33,1,0)</f>
        <v>0</v>
      </c>
      <c r="J32" s="133">
        <f>'FORM 365'!U25</f>
        <v>5</v>
      </c>
      <c r="K32" s="133">
        <f>IF(J32='DATA GURU'!$C$33,1,0)</f>
        <v>1</v>
      </c>
      <c r="L32" s="133">
        <f>'FORM 365'!X25</f>
        <v>5</v>
      </c>
      <c r="M32" s="133">
        <f>IF(L32='DATA GURU'!$C$33,1,0)</f>
        <v>1</v>
      </c>
      <c r="N32" s="133">
        <f>'FORM 365'!AA25</f>
        <v>5</v>
      </c>
      <c r="O32" s="133">
        <f>IF(N32='DATA GURU'!$C$33,1,0)</f>
        <v>1</v>
      </c>
      <c r="P32" s="133">
        <f>'FORM 365'!AD25</f>
        <v>0</v>
      </c>
      <c r="Q32" s="133">
        <f>IF(P32='DATA GURU'!$C$33,1,0)</f>
        <v>0</v>
      </c>
      <c r="R32" s="133">
        <f>'FORM 365'!AG25</f>
        <v>5</v>
      </c>
      <c r="S32" s="133">
        <f>IF(R32='DATA GURU'!$C$33,1,0)</f>
        <v>1</v>
      </c>
      <c r="T32" s="133">
        <f>'FORM 365'!AJ25</f>
        <v>5</v>
      </c>
      <c r="U32" s="133">
        <f>IF(T32='DATA GURU'!$C$33,1,0)</f>
        <v>1</v>
      </c>
      <c r="V32" s="133">
        <f>'FORM 365'!AM25</f>
        <v>5</v>
      </c>
      <c r="W32" s="133">
        <f>IF(V32='DATA GURU'!$C$33,1,0)</f>
        <v>1</v>
      </c>
      <c r="X32" s="133">
        <f>'FORM 365'!AP25</f>
        <v>0</v>
      </c>
      <c r="Y32" s="133">
        <f>IF(X32='DATA GURU'!$C$33,1,0)</f>
        <v>0</v>
      </c>
      <c r="Z32" s="133">
        <f>'FORM 365'!AS25</f>
        <v>5</v>
      </c>
      <c r="AA32" s="133">
        <f>IF(Z32='DATA GURU'!$C$33,1,0)</f>
        <v>1</v>
      </c>
      <c r="AB32" s="133">
        <f>'FORM 365'!AV25</f>
        <v>0</v>
      </c>
      <c r="AC32" s="133">
        <f>IF(AB32='DATA GURU'!$C$33,1,0)</f>
        <v>0</v>
      </c>
      <c r="AD32" s="133">
        <f>'FORM 365'!AY25</f>
        <v>0</v>
      </c>
      <c r="AE32" s="133">
        <f>IF(AD32='DATA GURU'!$C$33,1,0)</f>
        <v>0</v>
      </c>
      <c r="AF32" s="133">
        <f>'FORM 365'!BB25</f>
        <v>5</v>
      </c>
      <c r="AG32" s="133">
        <f>IF(AF32='DATA GURU'!$C$33,1,0)</f>
        <v>1</v>
      </c>
      <c r="AH32" s="133">
        <f>'FORM 365'!BE25</f>
        <v>0</v>
      </c>
      <c r="AI32" s="133">
        <f>IF(AH32='DATA GURU'!$C$33,1,0)</f>
        <v>0</v>
      </c>
      <c r="AJ32" s="133">
        <f>'FORM 365'!BH25</f>
        <v>5</v>
      </c>
      <c r="AK32" s="133">
        <f>IF(AJ32='DATA GURU'!$C$33,1,0)</f>
        <v>1</v>
      </c>
      <c r="AL32" s="133">
        <f>'FORM 365'!BK25</f>
        <v>0</v>
      </c>
      <c r="AM32" s="133">
        <f>IF(AL32='DATA GURU'!$C$33,1,0)</f>
        <v>0</v>
      </c>
      <c r="AN32" s="133">
        <f>'FORM 365'!BN25</f>
        <v>5</v>
      </c>
      <c r="AO32" s="133">
        <f>IF(AN32='DATA GURU'!$C$33,1,0)</f>
        <v>1</v>
      </c>
      <c r="AP32" s="133">
        <f>'FORM 365'!BQ25</f>
        <v>5</v>
      </c>
      <c r="AQ32" s="133">
        <f>IF(AP32='DATA GURU'!$C$33,1,0)</f>
        <v>1</v>
      </c>
      <c r="AR32" s="133">
        <f>'FORM 365'!BT25</f>
        <v>5</v>
      </c>
      <c r="AS32" s="133">
        <f>IF(AR32='DATA GURU'!$C$33,1,0)</f>
        <v>1</v>
      </c>
      <c r="AT32" s="133">
        <f>'FORM 365'!BW25</f>
        <v>5</v>
      </c>
      <c r="AU32" s="133">
        <f>IF(AT32='DATA GURU'!$C$33,1,0)</f>
        <v>1</v>
      </c>
      <c r="AV32" s="134">
        <f t="shared" si="10"/>
        <v>13</v>
      </c>
      <c r="AW32" s="133">
        <f>'DATA GURU'!$C$23-AV32</f>
        <v>7</v>
      </c>
      <c r="AX32" s="135">
        <f>AV32*'DATA GURU'!$C$33</f>
        <v>65</v>
      </c>
      <c r="AY32" s="136" t="str">
        <f>IF(AX32&gt;='DATA GURU'!$C$21+20,"BAIK SEKALI",IF(AX32&gt;='DATA GURU'!$C$21,"BAIK ",IF(AX32&gt;='DATA GURU'!$C$21-10,"CUKUP",IF(AX32&gt;='DATA GURU'!$C$21-20,"KURANG",IF(AX32&lt;='DATA GURU'!$C$21-20,"KURANG SEKALI")))))</f>
        <v>CUKUP</v>
      </c>
      <c r="AZ32" s="190" t="str">
        <f>'FORM 365'!K25</f>
        <v>XII IPA 2</v>
      </c>
      <c r="BB32" s="153" t="str">
        <f>IF(AZ32=KELAS!$N$3,COUNTIFS($B$10:$B$115,"&lt;"&amp;B32,$AZ$10:$AZ$115,KELAS!$N$3)+COUNTIFS($B$10:$B32,B32,$AZ$10:$AZ32,KELAS!$N$3),"")</f>
        <v/>
      </c>
    </row>
    <row r="33" spans="1:54" ht="15" x14ac:dyDescent="0.25">
      <c r="A33" s="1">
        <v>24</v>
      </c>
      <c r="B33" s="117" t="str">
        <f>'FORM 365'!E26</f>
        <v>JAMALUDIN FUSRA</v>
      </c>
      <c r="C33" s="207">
        <f>'FORM 365'!B26</f>
        <v>44173.313206018502</v>
      </c>
      <c r="D33" s="207"/>
      <c r="E33" s="205">
        <f>'FORM 365'!C26</f>
        <v>44173.331574074102</v>
      </c>
      <c r="F33" s="206"/>
      <c r="G33" s="179">
        <f>'FORM 365'!C26</f>
        <v>44173.331574074102</v>
      </c>
      <c r="H33" s="133">
        <f>'FORM 365'!R26</f>
        <v>5</v>
      </c>
      <c r="I33" s="133">
        <f>IF(H33='DATA GURU'!$C$33,1,0)</f>
        <v>1</v>
      </c>
      <c r="J33" s="133">
        <f>'FORM 365'!U26</f>
        <v>5</v>
      </c>
      <c r="K33" s="133">
        <f>IF(J33='DATA GURU'!$C$33,1,0)</f>
        <v>1</v>
      </c>
      <c r="L33" s="133">
        <f>'FORM 365'!X26</f>
        <v>0</v>
      </c>
      <c r="M33" s="133">
        <f>IF(L33='DATA GURU'!$C$33,1,0)</f>
        <v>0</v>
      </c>
      <c r="N33" s="133">
        <f>'FORM 365'!AA26</f>
        <v>0</v>
      </c>
      <c r="O33" s="133">
        <f>IF(N33='DATA GURU'!$C$33,1,0)</f>
        <v>0</v>
      </c>
      <c r="P33" s="133">
        <f>'FORM 365'!AD26</f>
        <v>5</v>
      </c>
      <c r="Q33" s="133">
        <f>IF(P33='DATA GURU'!$C$33,1,0)</f>
        <v>1</v>
      </c>
      <c r="R33" s="133">
        <f>'FORM 365'!AG26</f>
        <v>0</v>
      </c>
      <c r="S33" s="133">
        <f>IF(R33='DATA GURU'!$C$33,1,0)</f>
        <v>0</v>
      </c>
      <c r="T33" s="133">
        <f>'FORM 365'!AJ26</f>
        <v>5</v>
      </c>
      <c r="U33" s="133">
        <f>IF(T33='DATA GURU'!$C$33,1,0)</f>
        <v>1</v>
      </c>
      <c r="V33" s="133">
        <f>'FORM 365'!AM26</f>
        <v>0</v>
      </c>
      <c r="W33" s="133">
        <f>IF(V33='DATA GURU'!$C$33,1,0)</f>
        <v>0</v>
      </c>
      <c r="X33" s="133">
        <f>'FORM 365'!AP26</f>
        <v>0</v>
      </c>
      <c r="Y33" s="133">
        <f>IF(X33='DATA GURU'!$C$33,1,0)</f>
        <v>0</v>
      </c>
      <c r="Z33" s="133">
        <f>'FORM 365'!AS26</f>
        <v>5</v>
      </c>
      <c r="AA33" s="133">
        <f>IF(Z33='DATA GURU'!$C$33,1,0)</f>
        <v>1</v>
      </c>
      <c r="AB33" s="133">
        <f>'FORM 365'!AV26</f>
        <v>0</v>
      </c>
      <c r="AC33" s="133">
        <f>IF(AB33='DATA GURU'!$C$33,1,0)</f>
        <v>0</v>
      </c>
      <c r="AD33" s="133">
        <f>'FORM 365'!AY26</f>
        <v>5</v>
      </c>
      <c r="AE33" s="133">
        <f>IF(AD33='DATA GURU'!$C$33,1,0)</f>
        <v>1</v>
      </c>
      <c r="AF33" s="133">
        <f>'FORM 365'!BB26</f>
        <v>0</v>
      </c>
      <c r="AG33" s="133">
        <f>IF(AF33='DATA GURU'!$C$33,1,0)</f>
        <v>0</v>
      </c>
      <c r="AH33" s="133">
        <f>'FORM 365'!BE26</f>
        <v>0</v>
      </c>
      <c r="AI33" s="133">
        <f>IF(AH33='DATA GURU'!$C$33,1,0)</f>
        <v>0</v>
      </c>
      <c r="AJ33" s="133">
        <f>'FORM 365'!BH26</f>
        <v>0</v>
      </c>
      <c r="AK33" s="133">
        <f>IF(AJ33='DATA GURU'!$C$33,1,0)</f>
        <v>0</v>
      </c>
      <c r="AL33" s="133">
        <f>'FORM 365'!BK26</f>
        <v>5</v>
      </c>
      <c r="AM33" s="133">
        <f>IF(AL33='DATA GURU'!$C$33,1,0)</f>
        <v>1</v>
      </c>
      <c r="AN33" s="133">
        <f>'FORM 365'!BN26</f>
        <v>0</v>
      </c>
      <c r="AO33" s="133">
        <f>IF(AN33='DATA GURU'!$C$33,1,0)</f>
        <v>0</v>
      </c>
      <c r="AP33" s="133">
        <f>'FORM 365'!BQ26</f>
        <v>5</v>
      </c>
      <c r="AQ33" s="133">
        <f>IF(AP33='DATA GURU'!$C$33,1,0)</f>
        <v>1</v>
      </c>
      <c r="AR33" s="133">
        <f>'FORM 365'!BT26</f>
        <v>5</v>
      </c>
      <c r="AS33" s="133">
        <f>IF(AR33='DATA GURU'!$C$33,1,0)</f>
        <v>1</v>
      </c>
      <c r="AT33" s="133">
        <f>'FORM 365'!BW26</f>
        <v>5</v>
      </c>
      <c r="AU33" s="133">
        <f>IF(AT33='DATA GURU'!$C$33,1,0)</f>
        <v>1</v>
      </c>
      <c r="AV33" s="134">
        <f t="shared" si="10"/>
        <v>10</v>
      </c>
      <c r="AW33" s="133">
        <f>'DATA GURU'!$C$23-AV33</f>
        <v>10</v>
      </c>
      <c r="AX33" s="135">
        <f>AV33*'DATA GURU'!$C$33</f>
        <v>50</v>
      </c>
      <c r="AY33" s="136" t="str">
        <f>IF(AX33&gt;='DATA GURU'!$C$21+20,"BAIK SEKALI",IF(AX33&gt;='DATA GURU'!$C$21,"BAIK ",IF(AX33&gt;='DATA GURU'!$C$21-10,"CUKUP",IF(AX33&gt;='DATA GURU'!$C$21-20,"KURANG",IF(AX33&lt;='DATA GURU'!$C$21-20,"KURANG SEKALI")))))</f>
        <v>KURANG SEKALI</v>
      </c>
      <c r="AZ33" s="190" t="str">
        <f>'FORM 365'!K26</f>
        <v>XII IPS 2</v>
      </c>
      <c r="BB33" s="153" t="str">
        <f>IF(AZ33=KELAS!$N$3,COUNTIFS($B$10:$B$115,"&lt;"&amp;B33,$AZ$10:$AZ$115,KELAS!$N$3)+COUNTIFS($B$10:$B33,B33,$AZ$10:$AZ33,KELAS!$N$3),"")</f>
        <v/>
      </c>
    </row>
    <row r="34" spans="1:54" ht="15" x14ac:dyDescent="0.25">
      <c r="A34" s="3">
        <v>25</v>
      </c>
      <c r="B34" s="117" t="str">
        <f>'FORM 365'!E27</f>
        <v>VERA ANZANI</v>
      </c>
      <c r="C34" s="207">
        <f>'FORM 365'!B27</f>
        <v>44173.315335648098</v>
      </c>
      <c r="D34" s="207"/>
      <c r="E34" s="205">
        <f>'FORM 365'!C27</f>
        <v>44173.331689814797</v>
      </c>
      <c r="F34" s="206"/>
      <c r="G34" s="179">
        <f>'FORM 365'!C27</f>
        <v>44173.331689814797</v>
      </c>
      <c r="H34" s="133">
        <f>'FORM 365'!R27</f>
        <v>0</v>
      </c>
      <c r="I34" s="133">
        <f>IF(H34='DATA GURU'!$C$33,1,0)</f>
        <v>0</v>
      </c>
      <c r="J34" s="133">
        <f>'FORM 365'!U27</f>
        <v>5</v>
      </c>
      <c r="K34" s="133">
        <f>IF(J34='DATA GURU'!$C$33,1,0)</f>
        <v>1</v>
      </c>
      <c r="L34" s="133">
        <f>'FORM 365'!X27</f>
        <v>0</v>
      </c>
      <c r="M34" s="133">
        <f>IF(L34='DATA GURU'!$C$33,1,0)</f>
        <v>0</v>
      </c>
      <c r="N34" s="133">
        <f>'FORM 365'!AA27</f>
        <v>0</v>
      </c>
      <c r="O34" s="133">
        <f>IF(N34='DATA GURU'!$C$33,1,0)</f>
        <v>0</v>
      </c>
      <c r="P34" s="133">
        <f>'FORM 365'!AD27</f>
        <v>0</v>
      </c>
      <c r="Q34" s="133">
        <f>IF(P34='DATA GURU'!$C$33,1,0)</f>
        <v>0</v>
      </c>
      <c r="R34" s="133">
        <f>'FORM 365'!AG27</f>
        <v>0</v>
      </c>
      <c r="S34" s="133">
        <f>IF(R34='DATA GURU'!$C$33,1,0)</f>
        <v>0</v>
      </c>
      <c r="T34" s="133">
        <f>'FORM 365'!AJ27</f>
        <v>5</v>
      </c>
      <c r="U34" s="133">
        <f>IF(T34='DATA GURU'!$C$33,1,0)</f>
        <v>1</v>
      </c>
      <c r="V34" s="133">
        <f>'FORM 365'!AM27</f>
        <v>0</v>
      </c>
      <c r="W34" s="133">
        <f>IF(V34='DATA GURU'!$C$33,1,0)</f>
        <v>0</v>
      </c>
      <c r="X34" s="133">
        <f>'FORM 365'!AP27</f>
        <v>0</v>
      </c>
      <c r="Y34" s="133">
        <f>IF(X34='DATA GURU'!$C$33,1,0)</f>
        <v>0</v>
      </c>
      <c r="Z34" s="133">
        <f>'FORM 365'!AS27</f>
        <v>5</v>
      </c>
      <c r="AA34" s="133">
        <f>IF(Z34='DATA GURU'!$C$33,1,0)</f>
        <v>1</v>
      </c>
      <c r="AB34" s="133">
        <f>'FORM 365'!AV27</f>
        <v>0</v>
      </c>
      <c r="AC34" s="133">
        <f>IF(AB34='DATA GURU'!$C$33,1,0)</f>
        <v>0</v>
      </c>
      <c r="AD34" s="133">
        <f>'FORM 365'!AY27</f>
        <v>0</v>
      </c>
      <c r="AE34" s="133">
        <f>IF(AD34='DATA GURU'!$C$33,1,0)</f>
        <v>0</v>
      </c>
      <c r="AF34" s="133">
        <f>'FORM 365'!BB27</f>
        <v>5</v>
      </c>
      <c r="AG34" s="133">
        <f>IF(AF34='DATA GURU'!$C$33,1,0)</f>
        <v>1</v>
      </c>
      <c r="AH34" s="133">
        <f>'FORM 365'!BE27</f>
        <v>5</v>
      </c>
      <c r="AI34" s="133">
        <f>IF(AH34='DATA GURU'!$C$33,1,0)</f>
        <v>1</v>
      </c>
      <c r="AJ34" s="133">
        <f>'FORM 365'!BH27</f>
        <v>5</v>
      </c>
      <c r="AK34" s="133">
        <f>IF(AJ34='DATA GURU'!$C$33,1,0)</f>
        <v>1</v>
      </c>
      <c r="AL34" s="133">
        <f>'FORM 365'!BK27</f>
        <v>5</v>
      </c>
      <c r="AM34" s="133">
        <f>IF(AL34='DATA GURU'!$C$33,1,0)</f>
        <v>1</v>
      </c>
      <c r="AN34" s="133">
        <f>'FORM 365'!BN27</f>
        <v>5</v>
      </c>
      <c r="AO34" s="133">
        <f>IF(AN34='DATA GURU'!$C$33,1,0)</f>
        <v>1</v>
      </c>
      <c r="AP34" s="133">
        <f>'FORM 365'!BQ27</f>
        <v>5</v>
      </c>
      <c r="AQ34" s="133">
        <f>IF(AP34='DATA GURU'!$C$33,1,0)</f>
        <v>1</v>
      </c>
      <c r="AR34" s="133">
        <f>'FORM 365'!BT27</f>
        <v>0</v>
      </c>
      <c r="AS34" s="133">
        <f>IF(AR34='DATA GURU'!$C$33,1,0)</f>
        <v>0</v>
      </c>
      <c r="AT34" s="133">
        <f>'FORM 365'!BW27</f>
        <v>5</v>
      </c>
      <c r="AU34" s="133">
        <f>IF(AT34='DATA GURU'!$C$33,1,0)</f>
        <v>1</v>
      </c>
      <c r="AV34" s="134">
        <f t="shared" si="10"/>
        <v>10</v>
      </c>
      <c r="AW34" s="133">
        <f>'DATA GURU'!$C$23-AV34</f>
        <v>10</v>
      </c>
      <c r="AX34" s="135">
        <f>AV34*'DATA GURU'!$C$33</f>
        <v>50</v>
      </c>
      <c r="AY34" s="136" t="str">
        <f>IF(AX34&gt;='DATA GURU'!$C$21+20,"BAIK SEKALI",IF(AX34&gt;='DATA GURU'!$C$21,"BAIK ",IF(AX34&gt;='DATA GURU'!$C$21-10,"CUKUP",IF(AX34&gt;='DATA GURU'!$C$21-20,"KURANG",IF(AX34&lt;='DATA GURU'!$C$21-20,"KURANG SEKALI")))))</f>
        <v>KURANG SEKALI</v>
      </c>
      <c r="AZ34" s="190" t="str">
        <f>'FORM 365'!K27</f>
        <v>XII IPS 3</v>
      </c>
      <c r="BB34" s="153" t="str">
        <f>IF(AZ34=KELAS!$N$3,COUNTIFS($B$10:$B$115,"&lt;"&amp;B34,$AZ$10:$AZ$115,KELAS!$N$3)+COUNTIFS($B$10:$B34,B34,$AZ$10:$AZ34,KELAS!$N$3),"")</f>
        <v/>
      </c>
    </row>
    <row r="35" spans="1:54" ht="15" x14ac:dyDescent="0.25">
      <c r="A35" s="1">
        <v>26</v>
      </c>
      <c r="B35" s="117" t="str">
        <f>'FORM 365'!E28</f>
        <v>HERRY SEFTIANSYAH</v>
      </c>
      <c r="C35" s="207">
        <f>'FORM 365'!B28</f>
        <v>44173.328368055598</v>
      </c>
      <c r="D35" s="207"/>
      <c r="E35" s="205">
        <f>'FORM 365'!C28</f>
        <v>44173.332673611098</v>
      </c>
      <c r="F35" s="206"/>
      <c r="G35" s="179">
        <f>'FORM 365'!C28</f>
        <v>44173.332673611098</v>
      </c>
      <c r="H35" s="133">
        <f>'FORM 365'!R28</f>
        <v>0</v>
      </c>
      <c r="I35" s="133">
        <f>IF(H35='DATA GURU'!$C$33,1,0)</f>
        <v>0</v>
      </c>
      <c r="J35" s="133">
        <f>'FORM 365'!U28</f>
        <v>0</v>
      </c>
      <c r="K35" s="133">
        <f>IF(J35='DATA GURU'!$C$33,1,0)</f>
        <v>0</v>
      </c>
      <c r="L35" s="133">
        <f>'FORM 365'!X28</f>
        <v>0</v>
      </c>
      <c r="M35" s="133">
        <f>IF(L35='DATA GURU'!$C$33,1,0)</f>
        <v>0</v>
      </c>
      <c r="N35" s="133">
        <f>'FORM 365'!AA28</f>
        <v>0</v>
      </c>
      <c r="O35" s="133">
        <f>IF(N35='DATA GURU'!$C$33,1,0)</f>
        <v>0</v>
      </c>
      <c r="P35" s="133">
        <f>'FORM 365'!AD28</f>
        <v>5</v>
      </c>
      <c r="Q35" s="133">
        <f>IF(P35='DATA GURU'!$C$33,1,0)</f>
        <v>1</v>
      </c>
      <c r="R35" s="133">
        <f>'FORM 365'!AG28</f>
        <v>0</v>
      </c>
      <c r="S35" s="133">
        <f>IF(R35='DATA GURU'!$C$33,1,0)</f>
        <v>0</v>
      </c>
      <c r="T35" s="133">
        <f>'FORM 365'!AJ28</f>
        <v>0</v>
      </c>
      <c r="U35" s="133">
        <f>IF(T35='DATA GURU'!$C$33,1,0)</f>
        <v>0</v>
      </c>
      <c r="V35" s="133">
        <f>'FORM 365'!AM28</f>
        <v>0</v>
      </c>
      <c r="W35" s="133">
        <f>IF(V35='DATA GURU'!$C$33,1,0)</f>
        <v>0</v>
      </c>
      <c r="X35" s="133">
        <f>'FORM 365'!AP28</f>
        <v>0</v>
      </c>
      <c r="Y35" s="133">
        <f>IF(X35='DATA GURU'!$C$33,1,0)</f>
        <v>0</v>
      </c>
      <c r="Z35" s="133">
        <f>'FORM 365'!AS28</f>
        <v>0</v>
      </c>
      <c r="AA35" s="133">
        <f>IF(Z35='DATA GURU'!$C$33,1,0)</f>
        <v>0</v>
      </c>
      <c r="AB35" s="133">
        <f>'FORM 365'!AV28</f>
        <v>0</v>
      </c>
      <c r="AC35" s="133">
        <f>IF(AB35='DATA GURU'!$C$33,1,0)</f>
        <v>0</v>
      </c>
      <c r="AD35" s="133">
        <f>'FORM 365'!AY28</f>
        <v>0</v>
      </c>
      <c r="AE35" s="133">
        <f>IF(AD35='DATA GURU'!$C$33,1,0)</f>
        <v>0</v>
      </c>
      <c r="AF35" s="133">
        <f>'FORM 365'!BB28</f>
        <v>0</v>
      </c>
      <c r="AG35" s="133">
        <f>IF(AF35='DATA GURU'!$C$33,1,0)</f>
        <v>0</v>
      </c>
      <c r="AH35" s="133">
        <f>'FORM 365'!BE28</f>
        <v>0</v>
      </c>
      <c r="AI35" s="133">
        <f>IF(AH35='DATA GURU'!$C$33,1,0)</f>
        <v>0</v>
      </c>
      <c r="AJ35" s="133">
        <f>'FORM 365'!BH28</f>
        <v>0</v>
      </c>
      <c r="AK35" s="133">
        <f>IF(AJ35='DATA GURU'!$C$33,1,0)</f>
        <v>0</v>
      </c>
      <c r="AL35" s="133">
        <f>'FORM 365'!BK28</f>
        <v>5</v>
      </c>
      <c r="AM35" s="133">
        <f>IF(AL35='DATA GURU'!$C$33,1,0)</f>
        <v>1</v>
      </c>
      <c r="AN35" s="133">
        <f>'FORM 365'!BN28</f>
        <v>5</v>
      </c>
      <c r="AO35" s="133">
        <f>IF(AN35='DATA GURU'!$C$33,1,0)</f>
        <v>1</v>
      </c>
      <c r="AP35" s="133">
        <f>'FORM 365'!BQ28</f>
        <v>5</v>
      </c>
      <c r="AQ35" s="133">
        <f>IF(AP35='DATA GURU'!$C$33,1,0)</f>
        <v>1</v>
      </c>
      <c r="AR35" s="133">
        <f>'FORM 365'!BT28</f>
        <v>0</v>
      </c>
      <c r="AS35" s="133">
        <f>IF(AR35='DATA GURU'!$C$33,1,0)</f>
        <v>0</v>
      </c>
      <c r="AT35" s="133">
        <f>'FORM 365'!BW28</f>
        <v>5</v>
      </c>
      <c r="AU35" s="133">
        <f>IF(AT35='DATA GURU'!$C$33,1,0)</f>
        <v>1</v>
      </c>
      <c r="AV35" s="134">
        <f t="shared" si="10"/>
        <v>5</v>
      </c>
      <c r="AW35" s="133">
        <f>'DATA GURU'!$C$23-AV35</f>
        <v>15</v>
      </c>
      <c r="AX35" s="135">
        <f>AV35*'DATA GURU'!$C$33</f>
        <v>25</v>
      </c>
      <c r="AY35" s="136" t="str">
        <f>IF(AX35&gt;='DATA GURU'!$C$21+20,"BAIK SEKALI",IF(AX35&gt;='DATA GURU'!$C$21,"BAIK ",IF(AX35&gt;='DATA GURU'!$C$21-10,"CUKUP",IF(AX35&gt;='DATA GURU'!$C$21-20,"KURANG",IF(AX35&lt;='DATA GURU'!$C$21-20,"KURANG SEKALI")))))</f>
        <v>KURANG SEKALI</v>
      </c>
      <c r="AZ35" s="190" t="str">
        <f>'FORM 365'!K28</f>
        <v>XII IPS 3</v>
      </c>
      <c r="BB35" s="153" t="str">
        <f>IF(AZ35=KELAS!$N$3,COUNTIFS($B$10:$B$115,"&lt;"&amp;B35,$AZ$10:$AZ$115,KELAS!$N$3)+COUNTIFS($B$10:$B35,B35,$AZ$10:$AZ35,KELAS!$N$3),"")</f>
        <v/>
      </c>
    </row>
    <row r="36" spans="1:54" ht="15" x14ac:dyDescent="0.25">
      <c r="A36" s="3">
        <v>27</v>
      </c>
      <c r="B36" s="117" t="str">
        <f>'FORM 365'!E29</f>
        <v>R WIJAYA</v>
      </c>
      <c r="C36" s="207">
        <f>'FORM 365'!B29</f>
        <v>44173.329513888901</v>
      </c>
      <c r="D36" s="207"/>
      <c r="E36" s="205">
        <f>'FORM 365'!C29</f>
        <v>44173.332858796297</v>
      </c>
      <c r="F36" s="206"/>
      <c r="G36" s="179">
        <f>'FORM 365'!C29</f>
        <v>44173.332858796297</v>
      </c>
      <c r="H36" s="133">
        <f>'FORM 365'!R29</f>
        <v>5</v>
      </c>
      <c r="I36" s="133">
        <f>IF(H36='DATA GURU'!$C$33,1,0)</f>
        <v>1</v>
      </c>
      <c r="J36" s="133">
        <f>'FORM 365'!U29</f>
        <v>5</v>
      </c>
      <c r="K36" s="133">
        <f>IF(J36='DATA GURU'!$C$33,1,0)</f>
        <v>1</v>
      </c>
      <c r="L36" s="133">
        <f>'FORM 365'!X29</f>
        <v>5</v>
      </c>
      <c r="M36" s="133">
        <f>IF(L36='DATA GURU'!$C$33,1,0)</f>
        <v>1</v>
      </c>
      <c r="N36" s="133">
        <f>'FORM 365'!AA29</f>
        <v>0</v>
      </c>
      <c r="O36" s="133">
        <f>IF(N36='DATA GURU'!$C$33,1,0)</f>
        <v>0</v>
      </c>
      <c r="P36" s="133">
        <f>'FORM 365'!AD29</f>
        <v>5</v>
      </c>
      <c r="Q36" s="133">
        <f>IF(P36='DATA GURU'!$C$33,1,0)</f>
        <v>1</v>
      </c>
      <c r="R36" s="133">
        <f>'FORM 365'!AG29</f>
        <v>0</v>
      </c>
      <c r="S36" s="133">
        <f>IF(R36='DATA GURU'!$C$33,1,0)</f>
        <v>0</v>
      </c>
      <c r="T36" s="133">
        <f>'FORM 365'!AJ29</f>
        <v>0</v>
      </c>
      <c r="U36" s="133">
        <f>IF(T36='DATA GURU'!$C$33,1,0)</f>
        <v>0</v>
      </c>
      <c r="V36" s="133">
        <f>'FORM 365'!AM29</f>
        <v>0</v>
      </c>
      <c r="W36" s="133">
        <f>IF(V36='DATA GURU'!$C$33,1,0)</f>
        <v>0</v>
      </c>
      <c r="X36" s="133">
        <f>'FORM 365'!AP29</f>
        <v>0</v>
      </c>
      <c r="Y36" s="133">
        <f>IF(X36='DATA GURU'!$C$33,1,0)</f>
        <v>0</v>
      </c>
      <c r="Z36" s="133">
        <f>'FORM 365'!AS29</f>
        <v>5</v>
      </c>
      <c r="AA36" s="133">
        <f>IF(Z36='DATA GURU'!$C$33,1,0)</f>
        <v>1</v>
      </c>
      <c r="AB36" s="133">
        <f>'FORM 365'!AV29</f>
        <v>0</v>
      </c>
      <c r="AC36" s="133">
        <f>IF(AB36='DATA GURU'!$C$33,1,0)</f>
        <v>0</v>
      </c>
      <c r="AD36" s="133">
        <f>'FORM 365'!AY29</f>
        <v>0</v>
      </c>
      <c r="AE36" s="133">
        <f>IF(AD36='DATA GURU'!$C$33,1,0)</f>
        <v>0</v>
      </c>
      <c r="AF36" s="133">
        <f>'FORM 365'!BB29</f>
        <v>0</v>
      </c>
      <c r="AG36" s="133">
        <f>IF(AF36='DATA GURU'!$C$33,1,0)</f>
        <v>0</v>
      </c>
      <c r="AH36" s="133">
        <f>'FORM 365'!BE29</f>
        <v>0</v>
      </c>
      <c r="AI36" s="133">
        <f>IF(AH36='DATA GURU'!$C$33,1,0)</f>
        <v>0</v>
      </c>
      <c r="AJ36" s="133">
        <f>'FORM 365'!BH29</f>
        <v>5</v>
      </c>
      <c r="AK36" s="133">
        <f>IF(AJ36='DATA GURU'!$C$33,1,0)</f>
        <v>1</v>
      </c>
      <c r="AL36" s="133">
        <f>'FORM 365'!BK29</f>
        <v>0</v>
      </c>
      <c r="AM36" s="133">
        <f>IF(AL36='DATA GURU'!$C$33,1,0)</f>
        <v>0</v>
      </c>
      <c r="AN36" s="133">
        <f>'FORM 365'!BN29</f>
        <v>0</v>
      </c>
      <c r="AO36" s="133">
        <f>IF(AN36='DATA GURU'!$C$33,1,0)</f>
        <v>0</v>
      </c>
      <c r="AP36" s="133">
        <f>'FORM 365'!BQ29</f>
        <v>0</v>
      </c>
      <c r="AQ36" s="133">
        <f>IF(AP36='DATA GURU'!$C$33,1,0)</f>
        <v>0</v>
      </c>
      <c r="AR36" s="133">
        <f>'FORM 365'!BT29</f>
        <v>0</v>
      </c>
      <c r="AS36" s="133">
        <f>IF(AR36='DATA GURU'!$C$33,1,0)</f>
        <v>0</v>
      </c>
      <c r="AT36" s="133">
        <f>'FORM 365'!BW29</f>
        <v>5</v>
      </c>
      <c r="AU36" s="133">
        <f>IF(AT36='DATA GURU'!$C$33,1,0)</f>
        <v>1</v>
      </c>
      <c r="AV36" s="134">
        <f t="shared" si="10"/>
        <v>7</v>
      </c>
      <c r="AW36" s="133">
        <f>'DATA GURU'!$C$23-AV36</f>
        <v>13</v>
      </c>
      <c r="AX36" s="135">
        <f>AV36*'DATA GURU'!$C$33</f>
        <v>35</v>
      </c>
      <c r="AY36" s="136" t="str">
        <f>IF(AX36&gt;='DATA GURU'!$C$21+20,"BAIK SEKALI",IF(AX36&gt;='DATA GURU'!$C$21,"BAIK ",IF(AX36&gt;='DATA GURU'!$C$21-10,"CUKUP",IF(AX36&gt;='DATA GURU'!$C$21-20,"KURANG",IF(AX36&lt;='DATA GURU'!$C$21-20,"KURANG SEKALI")))))</f>
        <v>KURANG SEKALI</v>
      </c>
      <c r="AZ36" s="190" t="str">
        <f>'FORM 365'!K29</f>
        <v>XII IPS 2</v>
      </c>
      <c r="BB36" s="153" t="str">
        <f>IF(AZ36=KELAS!$N$3,COUNTIFS($B$10:$B$115,"&lt;"&amp;B36,$AZ$10:$AZ$115,KELAS!$N$3)+COUNTIFS($B$10:$B36,B36,$AZ$10:$AZ36,KELAS!$N$3),"")</f>
        <v/>
      </c>
    </row>
    <row r="37" spans="1:54" ht="15" x14ac:dyDescent="0.25">
      <c r="A37" s="1">
        <v>28</v>
      </c>
      <c r="B37" s="117" t="str">
        <f>'FORM 365'!E30</f>
        <v>RIZKI ERWANDA</v>
      </c>
      <c r="C37" s="207">
        <f>'FORM 365'!B30</f>
        <v>44173.324861111098</v>
      </c>
      <c r="D37" s="207"/>
      <c r="E37" s="205">
        <f>'FORM 365'!C30</f>
        <v>44173.333252314798</v>
      </c>
      <c r="F37" s="206"/>
      <c r="G37" s="179">
        <f>'FORM 365'!C30</f>
        <v>44173.333252314798</v>
      </c>
      <c r="H37" s="133">
        <f>'FORM 365'!R30</f>
        <v>0</v>
      </c>
      <c r="I37" s="133">
        <f>IF(H37='DATA GURU'!$C$33,1,0)</f>
        <v>0</v>
      </c>
      <c r="J37" s="133">
        <f>'FORM 365'!U30</f>
        <v>5</v>
      </c>
      <c r="K37" s="133">
        <f>IF(J37='DATA GURU'!$C$33,1,0)</f>
        <v>1</v>
      </c>
      <c r="L37" s="133">
        <f>'FORM 365'!X30</f>
        <v>0</v>
      </c>
      <c r="M37" s="133">
        <f>IF(L37='DATA GURU'!$C$33,1,0)</f>
        <v>0</v>
      </c>
      <c r="N37" s="133">
        <f>'FORM 365'!AA30</f>
        <v>0</v>
      </c>
      <c r="O37" s="133">
        <f>IF(N37='DATA GURU'!$C$33,1,0)</f>
        <v>0</v>
      </c>
      <c r="P37" s="133">
        <f>'FORM 365'!AD30</f>
        <v>5</v>
      </c>
      <c r="Q37" s="133">
        <f>IF(P37='DATA GURU'!$C$33,1,0)</f>
        <v>1</v>
      </c>
      <c r="R37" s="133">
        <f>'FORM 365'!AG30</f>
        <v>0</v>
      </c>
      <c r="S37" s="133">
        <f>IF(R37='DATA GURU'!$C$33,1,0)</f>
        <v>0</v>
      </c>
      <c r="T37" s="133">
        <f>'FORM 365'!AJ30</f>
        <v>0</v>
      </c>
      <c r="U37" s="133">
        <f>IF(T37='DATA GURU'!$C$33,1,0)</f>
        <v>0</v>
      </c>
      <c r="V37" s="133">
        <f>'FORM 365'!AM30</f>
        <v>0</v>
      </c>
      <c r="W37" s="133">
        <f>IF(V37='DATA GURU'!$C$33,1,0)</f>
        <v>0</v>
      </c>
      <c r="X37" s="133">
        <f>'FORM 365'!AP30</f>
        <v>0</v>
      </c>
      <c r="Y37" s="133">
        <f>IF(X37='DATA GURU'!$C$33,1,0)</f>
        <v>0</v>
      </c>
      <c r="Z37" s="133">
        <f>'FORM 365'!AS30</f>
        <v>5</v>
      </c>
      <c r="AA37" s="133">
        <f>IF(Z37='DATA GURU'!$C$33,1,0)</f>
        <v>1</v>
      </c>
      <c r="AB37" s="133">
        <f>'FORM 365'!AV30</f>
        <v>5</v>
      </c>
      <c r="AC37" s="133">
        <f>IF(AB37='DATA GURU'!$C$33,1,0)</f>
        <v>1</v>
      </c>
      <c r="AD37" s="133">
        <f>'FORM 365'!AY30</f>
        <v>0</v>
      </c>
      <c r="AE37" s="133">
        <f>IF(AD37='DATA GURU'!$C$33,1,0)</f>
        <v>0</v>
      </c>
      <c r="AF37" s="133">
        <f>'FORM 365'!BB30</f>
        <v>5</v>
      </c>
      <c r="AG37" s="133">
        <f>IF(AF37='DATA GURU'!$C$33,1,0)</f>
        <v>1</v>
      </c>
      <c r="AH37" s="133">
        <f>'FORM 365'!BE30</f>
        <v>0</v>
      </c>
      <c r="AI37" s="133">
        <f>IF(AH37='DATA GURU'!$C$33,1,0)</f>
        <v>0</v>
      </c>
      <c r="AJ37" s="133">
        <f>'FORM 365'!BH30</f>
        <v>0</v>
      </c>
      <c r="AK37" s="133">
        <f>IF(AJ37='DATA GURU'!$C$33,1,0)</f>
        <v>0</v>
      </c>
      <c r="AL37" s="133">
        <f>'FORM 365'!BK30</f>
        <v>0</v>
      </c>
      <c r="AM37" s="133">
        <f>IF(AL37='DATA GURU'!$C$33,1,0)</f>
        <v>0</v>
      </c>
      <c r="AN37" s="133">
        <f>'FORM 365'!BN30</f>
        <v>5</v>
      </c>
      <c r="AO37" s="133">
        <f>IF(AN37='DATA GURU'!$C$33,1,0)</f>
        <v>1</v>
      </c>
      <c r="AP37" s="133">
        <f>'FORM 365'!BQ30</f>
        <v>0</v>
      </c>
      <c r="AQ37" s="133">
        <f>IF(AP37='DATA GURU'!$C$33,1,0)</f>
        <v>0</v>
      </c>
      <c r="AR37" s="133">
        <f>'FORM 365'!BT30</f>
        <v>0</v>
      </c>
      <c r="AS37" s="133">
        <f>IF(AR37='DATA GURU'!$C$33,1,0)</f>
        <v>0</v>
      </c>
      <c r="AT37" s="133">
        <f>'FORM 365'!BW30</f>
        <v>5</v>
      </c>
      <c r="AU37" s="133">
        <f>IF(AT37='DATA GURU'!$C$33,1,0)</f>
        <v>1</v>
      </c>
      <c r="AV37" s="134">
        <f t="shared" si="10"/>
        <v>7</v>
      </c>
      <c r="AW37" s="133">
        <f>'DATA GURU'!$C$23-AV37</f>
        <v>13</v>
      </c>
      <c r="AX37" s="135">
        <f>AV37*'DATA GURU'!$C$33</f>
        <v>35</v>
      </c>
      <c r="AY37" s="136" t="str">
        <f>IF(AX37&gt;='DATA GURU'!$C$21+20,"BAIK SEKALI",IF(AX37&gt;='DATA GURU'!$C$21,"BAIK ",IF(AX37&gt;='DATA GURU'!$C$21-10,"CUKUP",IF(AX37&gt;='DATA GURU'!$C$21-20,"KURANG",IF(AX37&lt;='DATA GURU'!$C$21-20,"KURANG SEKALI")))))</f>
        <v>KURANG SEKALI</v>
      </c>
      <c r="AZ37" s="190" t="str">
        <f>'FORM 365'!K30</f>
        <v>XII IPS 3</v>
      </c>
      <c r="BB37" s="153" t="str">
        <f>IF(AZ37=KELAS!$N$3,COUNTIFS($B$10:$B$115,"&lt;"&amp;B37,$AZ$10:$AZ$115,KELAS!$N$3)+COUNTIFS($B$10:$B37,B37,$AZ$10:$AZ37,KELAS!$N$3),"")</f>
        <v/>
      </c>
    </row>
    <row r="38" spans="1:54" ht="15" x14ac:dyDescent="0.25">
      <c r="A38" s="3">
        <v>29</v>
      </c>
      <c r="B38" s="117" t="str">
        <f>'FORM 365'!E31</f>
        <v>LILIS LILIS</v>
      </c>
      <c r="C38" s="207">
        <f>'FORM 365'!B31</f>
        <v>44173.313645833303</v>
      </c>
      <c r="D38" s="207"/>
      <c r="E38" s="205">
        <f>'FORM 365'!C31</f>
        <v>44173.333333333299</v>
      </c>
      <c r="F38" s="206"/>
      <c r="G38" s="179">
        <f>'FORM 365'!C31</f>
        <v>44173.333333333299</v>
      </c>
      <c r="H38" s="133">
        <f>'FORM 365'!R31</f>
        <v>5</v>
      </c>
      <c r="I38" s="133">
        <f>IF(H38='DATA GURU'!$C$33,1,0)</f>
        <v>1</v>
      </c>
      <c r="J38" s="133">
        <f>'FORM 365'!U31</f>
        <v>5</v>
      </c>
      <c r="K38" s="133">
        <f>IF(J38='DATA GURU'!$C$33,1,0)</f>
        <v>1</v>
      </c>
      <c r="L38" s="133">
        <f>'FORM 365'!X31</f>
        <v>0</v>
      </c>
      <c r="M38" s="133">
        <f>IF(L38='DATA GURU'!$C$33,1,0)</f>
        <v>0</v>
      </c>
      <c r="N38" s="133">
        <f>'FORM 365'!AA31</f>
        <v>5</v>
      </c>
      <c r="O38" s="133">
        <f>IF(N38='DATA GURU'!$C$33,1,0)</f>
        <v>1</v>
      </c>
      <c r="P38" s="133">
        <f>'FORM 365'!AD31</f>
        <v>5</v>
      </c>
      <c r="Q38" s="133">
        <f>IF(P38='DATA GURU'!$C$33,1,0)</f>
        <v>1</v>
      </c>
      <c r="R38" s="133">
        <f>'FORM 365'!AG31</f>
        <v>5</v>
      </c>
      <c r="S38" s="133">
        <f>IF(R38='DATA GURU'!$C$33,1,0)</f>
        <v>1</v>
      </c>
      <c r="T38" s="133">
        <f>'FORM 365'!AJ31</f>
        <v>0</v>
      </c>
      <c r="U38" s="133">
        <f>IF(T38='DATA GURU'!$C$33,1,0)</f>
        <v>0</v>
      </c>
      <c r="V38" s="133">
        <f>'FORM 365'!AM31</f>
        <v>0</v>
      </c>
      <c r="W38" s="133">
        <f>IF(V38='DATA GURU'!$C$33,1,0)</f>
        <v>0</v>
      </c>
      <c r="X38" s="133">
        <f>'FORM 365'!AP31</f>
        <v>0</v>
      </c>
      <c r="Y38" s="133">
        <f>IF(X38='DATA GURU'!$C$33,1,0)</f>
        <v>0</v>
      </c>
      <c r="Z38" s="133">
        <f>'FORM 365'!AS31</f>
        <v>5</v>
      </c>
      <c r="AA38" s="133">
        <f>IF(Z38='DATA GURU'!$C$33,1,0)</f>
        <v>1</v>
      </c>
      <c r="AB38" s="133">
        <f>'FORM 365'!AV31</f>
        <v>0</v>
      </c>
      <c r="AC38" s="133">
        <f>IF(AB38='DATA GURU'!$C$33,1,0)</f>
        <v>0</v>
      </c>
      <c r="AD38" s="133">
        <f>'FORM 365'!AY31</f>
        <v>5</v>
      </c>
      <c r="AE38" s="133">
        <f>IF(AD38='DATA GURU'!$C$33,1,0)</f>
        <v>1</v>
      </c>
      <c r="AF38" s="133">
        <f>'FORM 365'!BB31</f>
        <v>5</v>
      </c>
      <c r="AG38" s="133">
        <f>IF(AF38='DATA GURU'!$C$33,1,0)</f>
        <v>1</v>
      </c>
      <c r="AH38" s="133">
        <f>'FORM 365'!BE31</f>
        <v>0</v>
      </c>
      <c r="AI38" s="133">
        <f>IF(AH38='DATA GURU'!$C$33,1,0)</f>
        <v>0</v>
      </c>
      <c r="AJ38" s="133">
        <f>'FORM 365'!BH31</f>
        <v>5</v>
      </c>
      <c r="AK38" s="133">
        <f>IF(AJ38='DATA GURU'!$C$33,1,0)</f>
        <v>1</v>
      </c>
      <c r="AL38" s="133">
        <f>'FORM 365'!BK31</f>
        <v>5</v>
      </c>
      <c r="AM38" s="133">
        <f>IF(AL38='DATA GURU'!$C$33,1,0)</f>
        <v>1</v>
      </c>
      <c r="AN38" s="133">
        <f>'FORM 365'!BN31</f>
        <v>5</v>
      </c>
      <c r="AO38" s="133">
        <f>IF(AN38='DATA GURU'!$C$33,1,0)</f>
        <v>1</v>
      </c>
      <c r="AP38" s="133">
        <f>'FORM 365'!BQ31</f>
        <v>5</v>
      </c>
      <c r="AQ38" s="133">
        <f>IF(AP38='DATA GURU'!$C$33,1,0)</f>
        <v>1</v>
      </c>
      <c r="AR38" s="133">
        <f>'FORM 365'!BT31</f>
        <v>5</v>
      </c>
      <c r="AS38" s="133">
        <f>IF(AR38='DATA GURU'!$C$33,1,0)</f>
        <v>1</v>
      </c>
      <c r="AT38" s="133">
        <f>'FORM 365'!BW31</f>
        <v>5</v>
      </c>
      <c r="AU38" s="133">
        <f>IF(AT38='DATA GURU'!$C$33,1,0)</f>
        <v>1</v>
      </c>
      <c r="AV38" s="134">
        <f t="shared" si="10"/>
        <v>14</v>
      </c>
      <c r="AW38" s="133">
        <f>'DATA GURU'!$C$23-AV38</f>
        <v>6</v>
      </c>
      <c r="AX38" s="135">
        <f>AV38*'DATA GURU'!$C$33</f>
        <v>70</v>
      </c>
      <c r="AY38" s="136" t="str">
        <f>IF(AX38&gt;='DATA GURU'!$C$21+20,"BAIK SEKALI",IF(AX38&gt;='DATA GURU'!$C$21,"BAIK ",IF(AX38&gt;='DATA GURU'!$C$21-10,"CUKUP",IF(AX38&gt;='DATA GURU'!$C$21-20,"KURANG",IF(AX38&lt;='DATA GURU'!$C$21-20,"KURANG SEKALI")))))</f>
        <v>CUKUP</v>
      </c>
      <c r="AZ38" s="190" t="str">
        <f>'FORM 365'!K31</f>
        <v>XII IPA 1</v>
      </c>
      <c r="BB38" s="153" t="str">
        <f>IF(AZ38=KELAS!$N$3,COUNTIFS($B$10:$B$115,"&lt;"&amp;B38,$AZ$10:$AZ$115,KELAS!$N$3)+COUNTIFS($B$10:$B38,B38,$AZ$10:$AZ38,KELAS!$N$3),"")</f>
        <v/>
      </c>
    </row>
    <row r="39" spans="1:54" ht="15" x14ac:dyDescent="0.25">
      <c r="A39" s="1">
        <v>30</v>
      </c>
      <c r="B39" s="117" t="str">
        <f>'FORM 365'!E32</f>
        <v>NOPIAN NOPIAN</v>
      </c>
      <c r="C39" s="207">
        <f>'FORM 365'!B32</f>
        <v>44173.313240740703</v>
      </c>
      <c r="D39" s="207"/>
      <c r="E39" s="205">
        <f>'FORM 365'!C32</f>
        <v>44173.333356481497</v>
      </c>
      <c r="F39" s="206"/>
      <c r="G39" s="179">
        <f>'FORM 365'!C32</f>
        <v>44173.333356481497</v>
      </c>
      <c r="H39" s="133">
        <f>'FORM 365'!R32</f>
        <v>0</v>
      </c>
      <c r="I39" s="133">
        <f>IF(H39='DATA GURU'!$C$33,1,0)</f>
        <v>0</v>
      </c>
      <c r="J39" s="133">
        <f>'FORM 365'!U32</f>
        <v>5</v>
      </c>
      <c r="K39" s="133">
        <f>IF(J39='DATA GURU'!$C$33,1,0)</f>
        <v>1</v>
      </c>
      <c r="L39" s="133">
        <f>'FORM 365'!X32</f>
        <v>0</v>
      </c>
      <c r="M39" s="133">
        <f>IF(L39='DATA GURU'!$C$33,1,0)</f>
        <v>0</v>
      </c>
      <c r="N39" s="133">
        <f>'FORM 365'!AA32</f>
        <v>5</v>
      </c>
      <c r="O39" s="133">
        <f>IF(N39='DATA GURU'!$C$33,1,0)</f>
        <v>1</v>
      </c>
      <c r="P39" s="133">
        <f>'FORM 365'!AD32</f>
        <v>0</v>
      </c>
      <c r="Q39" s="133">
        <f>IF(P39='DATA GURU'!$C$33,1,0)</f>
        <v>0</v>
      </c>
      <c r="R39" s="133">
        <f>'FORM 365'!AG32</f>
        <v>0</v>
      </c>
      <c r="S39" s="133">
        <f>IF(R39='DATA GURU'!$C$33,1,0)</f>
        <v>0</v>
      </c>
      <c r="T39" s="133">
        <f>'FORM 365'!AJ32</f>
        <v>0</v>
      </c>
      <c r="U39" s="133">
        <f>IF(T39='DATA GURU'!$C$33,1,0)</f>
        <v>0</v>
      </c>
      <c r="V39" s="133">
        <f>'FORM 365'!AM32</f>
        <v>0</v>
      </c>
      <c r="W39" s="133">
        <f>IF(V39='DATA GURU'!$C$33,1,0)</f>
        <v>0</v>
      </c>
      <c r="X39" s="133">
        <f>'FORM 365'!AP32</f>
        <v>0</v>
      </c>
      <c r="Y39" s="133">
        <f>IF(X39='DATA GURU'!$C$33,1,0)</f>
        <v>0</v>
      </c>
      <c r="Z39" s="133">
        <f>'FORM 365'!AS32</f>
        <v>5</v>
      </c>
      <c r="AA39" s="133">
        <f>IF(Z39='DATA GURU'!$C$33,1,0)</f>
        <v>1</v>
      </c>
      <c r="AB39" s="133">
        <f>'FORM 365'!AV32</f>
        <v>0</v>
      </c>
      <c r="AC39" s="133">
        <f>IF(AB39='DATA GURU'!$C$33,1,0)</f>
        <v>0</v>
      </c>
      <c r="AD39" s="133">
        <f>'FORM 365'!AY32</f>
        <v>5</v>
      </c>
      <c r="AE39" s="133">
        <f>IF(AD39='DATA GURU'!$C$33,1,0)</f>
        <v>1</v>
      </c>
      <c r="AF39" s="133">
        <f>'FORM 365'!BB32</f>
        <v>0</v>
      </c>
      <c r="AG39" s="133">
        <f>IF(AF39='DATA GURU'!$C$33,1,0)</f>
        <v>0</v>
      </c>
      <c r="AH39" s="133">
        <f>'FORM 365'!BE32</f>
        <v>5</v>
      </c>
      <c r="AI39" s="133">
        <f>IF(AH39='DATA GURU'!$C$33,1,0)</f>
        <v>1</v>
      </c>
      <c r="AJ39" s="133">
        <f>'FORM 365'!BH32</f>
        <v>0</v>
      </c>
      <c r="AK39" s="133">
        <f>IF(AJ39='DATA GURU'!$C$33,1,0)</f>
        <v>0</v>
      </c>
      <c r="AL39" s="133">
        <f>'FORM 365'!BK32</f>
        <v>0</v>
      </c>
      <c r="AM39" s="133">
        <f>IF(AL39='DATA GURU'!$C$33,1,0)</f>
        <v>0</v>
      </c>
      <c r="AN39" s="133">
        <f>'FORM 365'!BN32</f>
        <v>5</v>
      </c>
      <c r="AO39" s="133">
        <f>IF(AN39='DATA GURU'!$C$33,1,0)</f>
        <v>1</v>
      </c>
      <c r="AP39" s="133">
        <f>'FORM 365'!BQ32</f>
        <v>5</v>
      </c>
      <c r="AQ39" s="133">
        <f>IF(AP39='DATA GURU'!$C$33,1,0)</f>
        <v>1</v>
      </c>
      <c r="AR39" s="133">
        <f>'FORM 365'!BT32</f>
        <v>0</v>
      </c>
      <c r="AS39" s="133">
        <f>IF(AR39='DATA GURU'!$C$33,1,0)</f>
        <v>0</v>
      </c>
      <c r="AT39" s="133">
        <f>'FORM 365'!BW32</f>
        <v>5</v>
      </c>
      <c r="AU39" s="133">
        <f>IF(AT39='DATA GURU'!$C$33,1,0)</f>
        <v>1</v>
      </c>
      <c r="AV39" s="134">
        <f t="shared" si="10"/>
        <v>8</v>
      </c>
      <c r="AW39" s="133">
        <f>'DATA GURU'!$C$23-AV39</f>
        <v>12</v>
      </c>
      <c r="AX39" s="135">
        <f>AV39*'DATA GURU'!$C$33</f>
        <v>40</v>
      </c>
      <c r="AY39" s="136" t="str">
        <f>IF(AX39&gt;='DATA GURU'!$C$21+20,"BAIK SEKALI",IF(AX39&gt;='DATA GURU'!$C$21,"BAIK ",IF(AX39&gt;='DATA GURU'!$C$21-10,"CUKUP",IF(AX39&gt;='DATA GURU'!$C$21-20,"KURANG",IF(AX39&lt;='DATA GURU'!$C$21-20,"KURANG SEKALI")))))</f>
        <v>KURANG SEKALI</v>
      </c>
      <c r="AZ39" s="190" t="str">
        <f>'FORM 365'!K32</f>
        <v>XII IPS 2</v>
      </c>
      <c r="BB39" s="153" t="str">
        <f>IF(AZ39=KELAS!$N$3,COUNTIFS($B$10:$B$115,"&lt;"&amp;B39,$AZ$10:$AZ$115,KELAS!$N$3)+COUNTIFS($B$10:$B39,B39,$AZ$10:$AZ39,KELAS!$N$3),"")</f>
        <v/>
      </c>
    </row>
    <row r="40" spans="1:54" ht="15" x14ac:dyDescent="0.25">
      <c r="A40" s="3">
        <v>31</v>
      </c>
      <c r="B40" s="117" t="str">
        <f>'FORM 365'!E33</f>
        <v>LUSI SAFITRI</v>
      </c>
      <c r="C40" s="207">
        <f>'FORM 365'!B33</f>
        <v>44173.3140740741</v>
      </c>
      <c r="D40" s="207"/>
      <c r="E40" s="205">
        <f>'FORM 365'!C33</f>
        <v>44173.333530092597</v>
      </c>
      <c r="F40" s="206"/>
      <c r="G40" s="179">
        <f>'FORM 365'!C33</f>
        <v>44173.333530092597</v>
      </c>
      <c r="H40" s="133">
        <f>'FORM 365'!R33</f>
        <v>0</v>
      </c>
      <c r="I40" s="133">
        <f>IF(H40='DATA GURU'!$C$33,1,0)</f>
        <v>0</v>
      </c>
      <c r="J40" s="133">
        <f>'FORM 365'!U33</f>
        <v>5</v>
      </c>
      <c r="K40" s="133">
        <f>IF(J40='DATA GURU'!$C$33,1,0)</f>
        <v>1</v>
      </c>
      <c r="L40" s="133">
        <f>'FORM 365'!X33</f>
        <v>0</v>
      </c>
      <c r="M40" s="133">
        <f>IF(L40='DATA GURU'!$C$33,1,0)</f>
        <v>0</v>
      </c>
      <c r="N40" s="133">
        <f>'FORM 365'!AA33</f>
        <v>5</v>
      </c>
      <c r="O40" s="133">
        <f>IF(N40='DATA GURU'!$C$33,1,0)</f>
        <v>1</v>
      </c>
      <c r="P40" s="133">
        <f>'FORM 365'!AD33</f>
        <v>5</v>
      </c>
      <c r="Q40" s="133">
        <f>IF(P40='DATA GURU'!$C$33,1,0)</f>
        <v>1</v>
      </c>
      <c r="R40" s="133">
        <f>'FORM 365'!AG33</f>
        <v>5</v>
      </c>
      <c r="S40" s="133">
        <f>IF(R40='DATA GURU'!$C$33,1,0)</f>
        <v>1</v>
      </c>
      <c r="T40" s="133">
        <f>'FORM 365'!AJ33</f>
        <v>0</v>
      </c>
      <c r="U40" s="133">
        <f>IF(T40='DATA GURU'!$C$33,1,0)</f>
        <v>0</v>
      </c>
      <c r="V40" s="133">
        <f>'FORM 365'!AM33</f>
        <v>5</v>
      </c>
      <c r="W40" s="133">
        <f>IF(V40='DATA GURU'!$C$33,1,0)</f>
        <v>1</v>
      </c>
      <c r="X40" s="133">
        <f>'FORM 365'!AP33</f>
        <v>0</v>
      </c>
      <c r="Y40" s="133">
        <f>IF(X40='DATA GURU'!$C$33,1,0)</f>
        <v>0</v>
      </c>
      <c r="Z40" s="133">
        <f>'FORM 365'!AS33</f>
        <v>0</v>
      </c>
      <c r="AA40" s="133">
        <f>IF(Z40='DATA GURU'!$C$33,1,0)</f>
        <v>0</v>
      </c>
      <c r="AB40" s="133">
        <f>'FORM 365'!AV33</f>
        <v>0</v>
      </c>
      <c r="AC40" s="133">
        <f>IF(AB40='DATA GURU'!$C$33,1,0)</f>
        <v>0</v>
      </c>
      <c r="AD40" s="133">
        <f>'FORM 365'!AY33</f>
        <v>5</v>
      </c>
      <c r="AE40" s="133">
        <f>IF(AD40='DATA GURU'!$C$33,1,0)</f>
        <v>1</v>
      </c>
      <c r="AF40" s="133">
        <f>'FORM 365'!BB33</f>
        <v>0</v>
      </c>
      <c r="AG40" s="133">
        <f>IF(AF40='DATA GURU'!$C$33,1,0)</f>
        <v>0</v>
      </c>
      <c r="AH40" s="133">
        <f>'FORM 365'!BE33</f>
        <v>0</v>
      </c>
      <c r="AI40" s="133">
        <f>IF(AH40='DATA GURU'!$C$33,1,0)</f>
        <v>0</v>
      </c>
      <c r="AJ40" s="133">
        <f>'FORM 365'!BH33</f>
        <v>5</v>
      </c>
      <c r="AK40" s="133">
        <f>IF(AJ40='DATA GURU'!$C$33,1,0)</f>
        <v>1</v>
      </c>
      <c r="AL40" s="133">
        <f>'FORM 365'!BK33</f>
        <v>0</v>
      </c>
      <c r="AM40" s="133">
        <f>IF(AL40='DATA GURU'!$C$33,1,0)</f>
        <v>0</v>
      </c>
      <c r="AN40" s="133">
        <f>'FORM 365'!BN33</f>
        <v>5</v>
      </c>
      <c r="AO40" s="133">
        <f>IF(AN40='DATA GURU'!$C$33,1,0)</f>
        <v>1</v>
      </c>
      <c r="AP40" s="133">
        <f>'FORM 365'!BQ33</f>
        <v>5</v>
      </c>
      <c r="AQ40" s="133">
        <f>IF(AP40='DATA GURU'!$C$33,1,0)</f>
        <v>1</v>
      </c>
      <c r="AR40" s="133">
        <f>'FORM 365'!BT33</f>
        <v>5</v>
      </c>
      <c r="AS40" s="133">
        <f>IF(AR40='DATA GURU'!$C$33,1,0)</f>
        <v>1</v>
      </c>
      <c r="AT40" s="133">
        <f>'FORM 365'!BW33</f>
        <v>5</v>
      </c>
      <c r="AU40" s="133">
        <f>IF(AT40='DATA GURU'!$C$33,1,0)</f>
        <v>1</v>
      </c>
      <c r="AV40" s="134">
        <f t="shared" si="10"/>
        <v>11</v>
      </c>
      <c r="AW40" s="133">
        <f>'DATA GURU'!$C$23-AV40</f>
        <v>9</v>
      </c>
      <c r="AX40" s="135">
        <f>AV40*'DATA GURU'!$C$33</f>
        <v>55</v>
      </c>
      <c r="AY40" s="136" t="str">
        <f>IF(AX40&gt;='DATA GURU'!$C$21+20,"BAIK SEKALI",IF(AX40&gt;='DATA GURU'!$C$21,"BAIK ",IF(AX40&gt;='DATA GURU'!$C$21-10,"CUKUP",IF(AX40&gt;='DATA GURU'!$C$21-20,"KURANG",IF(AX40&lt;='DATA GURU'!$C$21-20,"KURANG SEKALI")))))</f>
        <v>KURANG</v>
      </c>
      <c r="AZ40" s="190" t="str">
        <f>'FORM 365'!K33</f>
        <v>XII IPA 3</v>
      </c>
      <c r="BB40" s="153" t="str">
        <f>IF(AZ40=KELAS!$N$3,COUNTIFS($B$10:$B$115,"&lt;"&amp;B40,$AZ$10:$AZ$115,KELAS!$N$3)+COUNTIFS($B$10:$B40,B40,$AZ$10:$AZ40,KELAS!$N$3),"")</f>
        <v/>
      </c>
    </row>
    <row r="41" spans="1:54" ht="15" x14ac:dyDescent="0.25">
      <c r="A41" s="1">
        <v>32</v>
      </c>
      <c r="B41" s="117" t="str">
        <f>'FORM 365'!E34</f>
        <v>ILHAM ILHAM</v>
      </c>
      <c r="C41" s="207">
        <f>'FORM 365'!B34</f>
        <v>44173.316307870402</v>
      </c>
      <c r="D41" s="207"/>
      <c r="E41" s="205">
        <f>'FORM 365'!C34</f>
        <v>44173.334479166697</v>
      </c>
      <c r="F41" s="206"/>
      <c r="G41" s="179">
        <f>'FORM 365'!C34</f>
        <v>44173.334479166697</v>
      </c>
      <c r="H41" s="133">
        <f>'FORM 365'!R34</f>
        <v>0</v>
      </c>
      <c r="I41" s="133">
        <f>IF(H41='DATA GURU'!$C$33,1,0)</f>
        <v>0</v>
      </c>
      <c r="J41" s="133">
        <f>'FORM 365'!U34</f>
        <v>5</v>
      </c>
      <c r="K41" s="133">
        <f>IF(J41='DATA GURU'!$C$33,1,0)</f>
        <v>1</v>
      </c>
      <c r="L41" s="133">
        <f>'FORM 365'!X34</f>
        <v>0</v>
      </c>
      <c r="M41" s="133">
        <f>IF(L41='DATA GURU'!$C$33,1,0)</f>
        <v>0</v>
      </c>
      <c r="N41" s="133">
        <f>'FORM 365'!AA34</f>
        <v>0</v>
      </c>
      <c r="O41" s="133">
        <f>IF(N41='DATA GURU'!$C$33,1,0)</f>
        <v>0</v>
      </c>
      <c r="P41" s="133">
        <f>'FORM 365'!AD34</f>
        <v>0</v>
      </c>
      <c r="Q41" s="133">
        <f>IF(P41='DATA GURU'!$C$33,1,0)</f>
        <v>0</v>
      </c>
      <c r="R41" s="133">
        <f>'FORM 365'!AG34</f>
        <v>0</v>
      </c>
      <c r="S41" s="133">
        <f>IF(R41='DATA GURU'!$C$33,1,0)</f>
        <v>0</v>
      </c>
      <c r="T41" s="133">
        <f>'FORM 365'!AJ34</f>
        <v>0</v>
      </c>
      <c r="U41" s="133">
        <f>IF(T41='DATA GURU'!$C$33,1,0)</f>
        <v>0</v>
      </c>
      <c r="V41" s="133">
        <f>'FORM 365'!AM34</f>
        <v>0</v>
      </c>
      <c r="W41" s="133">
        <f>IF(V41='DATA GURU'!$C$33,1,0)</f>
        <v>0</v>
      </c>
      <c r="X41" s="133">
        <f>'FORM 365'!AP34</f>
        <v>0</v>
      </c>
      <c r="Y41" s="133">
        <f>IF(X41='DATA GURU'!$C$33,1,0)</f>
        <v>0</v>
      </c>
      <c r="Z41" s="133">
        <f>'FORM 365'!AS34</f>
        <v>5</v>
      </c>
      <c r="AA41" s="133">
        <f>IF(Z41='DATA GURU'!$C$33,1,0)</f>
        <v>1</v>
      </c>
      <c r="AB41" s="133">
        <f>'FORM 365'!AV34</f>
        <v>0</v>
      </c>
      <c r="AC41" s="133">
        <f>IF(AB41='DATA GURU'!$C$33,1,0)</f>
        <v>0</v>
      </c>
      <c r="AD41" s="133">
        <f>'FORM 365'!AY34</f>
        <v>0</v>
      </c>
      <c r="AE41" s="133">
        <f>IF(AD41='DATA GURU'!$C$33,1,0)</f>
        <v>0</v>
      </c>
      <c r="AF41" s="133">
        <f>'FORM 365'!BB34</f>
        <v>0</v>
      </c>
      <c r="AG41" s="133">
        <f>IF(AF41='DATA GURU'!$C$33,1,0)</f>
        <v>0</v>
      </c>
      <c r="AH41" s="133">
        <f>'FORM 365'!BE34</f>
        <v>5</v>
      </c>
      <c r="AI41" s="133">
        <f>IF(AH41='DATA GURU'!$C$33,1,0)</f>
        <v>1</v>
      </c>
      <c r="AJ41" s="133">
        <f>'FORM 365'!BH34</f>
        <v>5</v>
      </c>
      <c r="AK41" s="133">
        <f>IF(AJ41='DATA GURU'!$C$33,1,0)</f>
        <v>1</v>
      </c>
      <c r="AL41" s="133">
        <f>'FORM 365'!BK34</f>
        <v>5</v>
      </c>
      <c r="AM41" s="133">
        <f>IF(AL41='DATA GURU'!$C$33,1,0)</f>
        <v>1</v>
      </c>
      <c r="AN41" s="133">
        <f>'FORM 365'!BN34</f>
        <v>5</v>
      </c>
      <c r="AO41" s="133">
        <f>IF(AN41='DATA GURU'!$C$33,1,0)</f>
        <v>1</v>
      </c>
      <c r="AP41" s="133">
        <f>'FORM 365'!BQ34</f>
        <v>0</v>
      </c>
      <c r="AQ41" s="133">
        <f>IF(AP41='DATA GURU'!$C$33,1,0)</f>
        <v>0</v>
      </c>
      <c r="AR41" s="133">
        <f>'FORM 365'!BT34</f>
        <v>0</v>
      </c>
      <c r="AS41" s="133">
        <f>IF(AR41='DATA GURU'!$C$33,1,0)</f>
        <v>0</v>
      </c>
      <c r="AT41" s="133">
        <f>'FORM 365'!BW34</f>
        <v>0</v>
      </c>
      <c r="AU41" s="133">
        <f>IF(AT41='DATA GURU'!$C$33,1,0)</f>
        <v>0</v>
      </c>
      <c r="AV41" s="134">
        <f t="shared" si="10"/>
        <v>6</v>
      </c>
      <c r="AW41" s="133">
        <f>'DATA GURU'!$C$23-AV41</f>
        <v>14</v>
      </c>
      <c r="AX41" s="135">
        <f>AV41*'DATA GURU'!$C$33</f>
        <v>30</v>
      </c>
      <c r="AY41" s="136" t="str">
        <f>IF(AX41&gt;='DATA GURU'!$C$21+20,"BAIK SEKALI",IF(AX41&gt;='DATA GURU'!$C$21,"BAIK ",IF(AX41&gt;='DATA GURU'!$C$21-10,"CUKUP",IF(AX41&gt;='DATA GURU'!$C$21-20,"KURANG",IF(AX41&lt;='DATA GURU'!$C$21-20,"KURANG SEKALI")))))</f>
        <v>KURANG SEKALI</v>
      </c>
      <c r="AZ41" s="190" t="str">
        <f>'FORM 365'!K34</f>
        <v>XII IPS 1</v>
      </c>
      <c r="BB41" s="153">
        <f>IF(AZ41=KELAS!$N$3,COUNTIFS($B$10:$B$115,"&lt;"&amp;B41,$AZ$10:$AZ$115,KELAS!$N$3)+COUNTIFS($B$10:$B41,B41,$AZ$10:$AZ41,KELAS!$N$3),"")</f>
        <v>5</v>
      </c>
    </row>
    <row r="42" spans="1:54" ht="15" x14ac:dyDescent="0.25">
      <c r="A42" s="3">
        <v>33</v>
      </c>
      <c r="B42" s="117" t="str">
        <f>'FORM 365'!E35</f>
        <v>MUHAMMAD REZKY</v>
      </c>
      <c r="C42" s="207">
        <f>'FORM 365'!B35</f>
        <v>44173.325590277796</v>
      </c>
      <c r="D42" s="207"/>
      <c r="E42" s="205">
        <f>'FORM 365'!C35</f>
        <v>44173.334525462997</v>
      </c>
      <c r="F42" s="206"/>
      <c r="G42" s="179">
        <f>'FORM 365'!C35</f>
        <v>44173.334525462997</v>
      </c>
      <c r="H42" s="133">
        <f>'FORM 365'!R35</f>
        <v>0</v>
      </c>
      <c r="I42" s="133">
        <f>IF(H42='DATA GURU'!$C$33,1,0)</f>
        <v>0</v>
      </c>
      <c r="J42" s="133">
        <f>'FORM 365'!U35</f>
        <v>5</v>
      </c>
      <c r="K42" s="133">
        <f>IF(J42='DATA GURU'!$C$33,1,0)</f>
        <v>1</v>
      </c>
      <c r="L42" s="133">
        <f>'FORM 365'!X35</f>
        <v>0</v>
      </c>
      <c r="M42" s="133">
        <f>IF(L42='DATA GURU'!$C$33,1,0)</f>
        <v>0</v>
      </c>
      <c r="N42" s="133">
        <f>'FORM 365'!AA35</f>
        <v>0</v>
      </c>
      <c r="O42" s="133">
        <f>IF(N42='DATA GURU'!$C$33,1,0)</f>
        <v>0</v>
      </c>
      <c r="P42" s="133">
        <f>'FORM 365'!AD35</f>
        <v>0</v>
      </c>
      <c r="Q42" s="133">
        <f>IF(P42='DATA GURU'!$C$33,1,0)</f>
        <v>0</v>
      </c>
      <c r="R42" s="133">
        <f>'FORM 365'!AG35</f>
        <v>0</v>
      </c>
      <c r="S42" s="133">
        <f>IF(R42='DATA GURU'!$C$33,1,0)</f>
        <v>0</v>
      </c>
      <c r="T42" s="133">
        <f>'FORM 365'!AJ35</f>
        <v>0</v>
      </c>
      <c r="U42" s="133">
        <f>IF(T42='DATA GURU'!$C$33,1,0)</f>
        <v>0</v>
      </c>
      <c r="V42" s="133">
        <f>'FORM 365'!AM35</f>
        <v>0</v>
      </c>
      <c r="W42" s="133">
        <f>IF(V42='DATA GURU'!$C$33,1,0)</f>
        <v>0</v>
      </c>
      <c r="X42" s="133">
        <f>'FORM 365'!AP35</f>
        <v>0</v>
      </c>
      <c r="Y42" s="133">
        <f>IF(X42='DATA GURU'!$C$33,1,0)</f>
        <v>0</v>
      </c>
      <c r="Z42" s="133">
        <f>'FORM 365'!AS35</f>
        <v>0</v>
      </c>
      <c r="AA42" s="133">
        <f>IF(Z42='DATA GURU'!$C$33,1,0)</f>
        <v>0</v>
      </c>
      <c r="AB42" s="133">
        <f>'FORM 365'!AV35</f>
        <v>0</v>
      </c>
      <c r="AC42" s="133">
        <f>IF(AB42='DATA GURU'!$C$33,1,0)</f>
        <v>0</v>
      </c>
      <c r="AD42" s="133">
        <f>'FORM 365'!AY35</f>
        <v>5</v>
      </c>
      <c r="AE42" s="133">
        <f>IF(AD42='DATA GURU'!$C$33,1,0)</f>
        <v>1</v>
      </c>
      <c r="AF42" s="133">
        <f>'FORM 365'!BB35</f>
        <v>0</v>
      </c>
      <c r="AG42" s="133">
        <f>IF(AF42='DATA GURU'!$C$33,1,0)</f>
        <v>0</v>
      </c>
      <c r="AH42" s="133">
        <f>'FORM 365'!BE35</f>
        <v>0</v>
      </c>
      <c r="AI42" s="133">
        <f>IF(AH42='DATA GURU'!$C$33,1,0)</f>
        <v>0</v>
      </c>
      <c r="AJ42" s="133">
        <f>'FORM 365'!BH35</f>
        <v>0</v>
      </c>
      <c r="AK42" s="133">
        <f>IF(AJ42='DATA GURU'!$C$33,1,0)</f>
        <v>0</v>
      </c>
      <c r="AL42" s="133">
        <f>'FORM 365'!BK35</f>
        <v>0</v>
      </c>
      <c r="AM42" s="133">
        <f>IF(AL42='DATA GURU'!$C$33,1,0)</f>
        <v>0</v>
      </c>
      <c r="AN42" s="133">
        <f>'FORM 365'!BN35</f>
        <v>5</v>
      </c>
      <c r="AO42" s="133">
        <f>IF(AN42='DATA GURU'!$C$33,1,0)</f>
        <v>1</v>
      </c>
      <c r="AP42" s="133">
        <f>'FORM 365'!BQ35</f>
        <v>5</v>
      </c>
      <c r="AQ42" s="133">
        <f>IF(AP42='DATA GURU'!$C$33,1,0)</f>
        <v>1</v>
      </c>
      <c r="AR42" s="133">
        <f>'FORM 365'!BT35</f>
        <v>0</v>
      </c>
      <c r="AS42" s="133">
        <f>IF(AR42='DATA GURU'!$C$33,1,0)</f>
        <v>0</v>
      </c>
      <c r="AT42" s="133">
        <f>'FORM 365'!BW35</f>
        <v>0</v>
      </c>
      <c r="AU42" s="133">
        <f>IF(AT42='DATA GURU'!$C$33,1,0)</f>
        <v>0</v>
      </c>
      <c r="AV42" s="134">
        <f t="shared" si="10"/>
        <v>4</v>
      </c>
      <c r="AW42" s="133">
        <f>'DATA GURU'!$C$23-AV42</f>
        <v>16</v>
      </c>
      <c r="AX42" s="135">
        <f>AV42*'DATA GURU'!$C$33</f>
        <v>20</v>
      </c>
      <c r="AY42" s="136" t="str">
        <f>IF(AX42&gt;='DATA GURU'!$C$21+20,"BAIK SEKALI",IF(AX42&gt;='DATA GURU'!$C$21,"BAIK ",IF(AX42&gt;='DATA GURU'!$C$21-10,"CUKUP",IF(AX42&gt;='DATA GURU'!$C$21-20,"KURANG",IF(AX42&lt;='DATA GURU'!$C$21-20,"KURANG SEKALI")))))</f>
        <v>KURANG SEKALI</v>
      </c>
      <c r="AZ42" s="190" t="str">
        <f>'FORM 365'!K35</f>
        <v>XII IPS 1</v>
      </c>
      <c r="BB42" s="153">
        <f>IF(AZ42=KELAS!$N$3,COUNTIFS($B$10:$B$115,"&lt;"&amp;B42,$AZ$10:$AZ$115,KELAS!$N$3)+COUNTIFS($B$10:$B42,B42,$AZ$10:$AZ42,KELAS!$N$3),"")</f>
        <v>9</v>
      </c>
    </row>
    <row r="43" spans="1:54" ht="15" x14ac:dyDescent="0.25">
      <c r="A43" s="1">
        <v>34</v>
      </c>
      <c r="B43" s="117" t="str">
        <f>'FORM 365'!E36</f>
        <v>KARINA KARINA</v>
      </c>
      <c r="C43" s="207">
        <f>'FORM 365'!B36</f>
        <v>44173.315023148098</v>
      </c>
      <c r="D43" s="207"/>
      <c r="E43" s="205">
        <f>'FORM 365'!C36</f>
        <v>44173.335196759297</v>
      </c>
      <c r="F43" s="206"/>
      <c r="G43" s="179">
        <f>'FORM 365'!C36</f>
        <v>44173.335196759297</v>
      </c>
      <c r="H43" s="133">
        <f>'FORM 365'!R36</f>
        <v>0</v>
      </c>
      <c r="I43" s="133">
        <f>IF(H43='DATA GURU'!$C$33,1,0)</f>
        <v>0</v>
      </c>
      <c r="J43" s="133">
        <f>'FORM 365'!U36</f>
        <v>5</v>
      </c>
      <c r="K43" s="133">
        <f>IF(J43='DATA GURU'!$C$33,1,0)</f>
        <v>1</v>
      </c>
      <c r="L43" s="133">
        <f>'FORM 365'!X36</f>
        <v>0</v>
      </c>
      <c r="M43" s="133">
        <f>IF(L43='DATA GURU'!$C$33,1,0)</f>
        <v>0</v>
      </c>
      <c r="N43" s="133">
        <f>'FORM 365'!AA36</f>
        <v>5</v>
      </c>
      <c r="O43" s="133">
        <f>IF(N43='DATA GURU'!$C$33,1,0)</f>
        <v>1</v>
      </c>
      <c r="P43" s="133">
        <f>'FORM 365'!AD36</f>
        <v>5</v>
      </c>
      <c r="Q43" s="133">
        <f>IF(P43='DATA GURU'!$C$33,1,0)</f>
        <v>1</v>
      </c>
      <c r="R43" s="133">
        <f>'FORM 365'!AG36</f>
        <v>5</v>
      </c>
      <c r="S43" s="133">
        <f>IF(R43='DATA GURU'!$C$33,1,0)</f>
        <v>1</v>
      </c>
      <c r="T43" s="133">
        <f>'FORM 365'!AJ36</f>
        <v>5</v>
      </c>
      <c r="U43" s="133">
        <f>IF(T43='DATA GURU'!$C$33,1,0)</f>
        <v>1</v>
      </c>
      <c r="V43" s="133">
        <f>'FORM 365'!AM36</f>
        <v>5</v>
      </c>
      <c r="W43" s="133">
        <f>IF(V43='DATA GURU'!$C$33,1,0)</f>
        <v>1</v>
      </c>
      <c r="X43" s="133">
        <f>'FORM 365'!AP36</f>
        <v>0</v>
      </c>
      <c r="Y43" s="133">
        <f>IF(X43='DATA GURU'!$C$33,1,0)</f>
        <v>0</v>
      </c>
      <c r="Z43" s="133">
        <f>'FORM 365'!AS36</f>
        <v>5</v>
      </c>
      <c r="AA43" s="133">
        <f>IF(Z43='DATA GURU'!$C$33,1,0)</f>
        <v>1</v>
      </c>
      <c r="AB43" s="133">
        <f>'FORM 365'!AV36</f>
        <v>0</v>
      </c>
      <c r="AC43" s="133">
        <f>IF(AB43='DATA GURU'!$C$33,1,0)</f>
        <v>0</v>
      </c>
      <c r="AD43" s="133">
        <f>'FORM 365'!AY36</f>
        <v>0</v>
      </c>
      <c r="AE43" s="133">
        <f>IF(AD43='DATA GURU'!$C$33,1,0)</f>
        <v>0</v>
      </c>
      <c r="AF43" s="133">
        <f>'FORM 365'!BB36</f>
        <v>0</v>
      </c>
      <c r="AG43" s="133">
        <f>IF(AF43='DATA GURU'!$C$33,1,0)</f>
        <v>0</v>
      </c>
      <c r="AH43" s="133">
        <f>'FORM 365'!BE36</f>
        <v>5</v>
      </c>
      <c r="AI43" s="133">
        <f>IF(AH43='DATA GURU'!$C$33,1,0)</f>
        <v>1</v>
      </c>
      <c r="AJ43" s="133">
        <f>'FORM 365'!BH36</f>
        <v>5</v>
      </c>
      <c r="AK43" s="133">
        <f>IF(AJ43='DATA GURU'!$C$33,1,0)</f>
        <v>1</v>
      </c>
      <c r="AL43" s="133">
        <f>'FORM 365'!BK36</f>
        <v>5</v>
      </c>
      <c r="AM43" s="133">
        <f>IF(AL43='DATA GURU'!$C$33,1,0)</f>
        <v>1</v>
      </c>
      <c r="AN43" s="133">
        <f>'FORM 365'!BN36</f>
        <v>5</v>
      </c>
      <c r="AO43" s="133">
        <f>IF(AN43='DATA GURU'!$C$33,1,0)</f>
        <v>1</v>
      </c>
      <c r="AP43" s="133">
        <f>'FORM 365'!BQ36</f>
        <v>0</v>
      </c>
      <c r="AQ43" s="133">
        <f>IF(AP43='DATA GURU'!$C$33,1,0)</f>
        <v>0</v>
      </c>
      <c r="AR43" s="133">
        <f>'FORM 365'!BT36</f>
        <v>5</v>
      </c>
      <c r="AS43" s="133">
        <f>IF(AR43='DATA GURU'!$C$33,1,0)</f>
        <v>1</v>
      </c>
      <c r="AT43" s="133">
        <f>'FORM 365'!BW36</f>
        <v>5</v>
      </c>
      <c r="AU43" s="133">
        <f>IF(AT43='DATA GURU'!$C$33,1,0)</f>
        <v>1</v>
      </c>
      <c r="AV43" s="134">
        <f t="shared" si="10"/>
        <v>13</v>
      </c>
      <c r="AW43" s="133">
        <f>'DATA GURU'!$C$23-AV43</f>
        <v>7</v>
      </c>
      <c r="AX43" s="135">
        <f>AV43*'DATA GURU'!$C$33</f>
        <v>65</v>
      </c>
      <c r="AY43" s="136" t="str">
        <f>IF(AX43&gt;='DATA GURU'!$C$21+20,"BAIK SEKALI",IF(AX43&gt;='DATA GURU'!$C$21,"BAIK ",IF(AX43&gt;='DATA GURU'!$C$21-10,"CUKUP",IF(AX43&gt;='DATA GURU'!$C$21-20,"KURANG",IF(AX43&lt;='DATA GURU'!$C$21-20,"KURANG SEKALI")))))</f>
        <v>CUKUP</v>
      </c>
      <c r="AZ43" s="190" t="str">
        <f>'FORM 365'!K36</f>
        <v>XII IPS 1</v>
      </c>
      <c r="BB43" s="153">
        <f>IF(AZ43=KELAS!$N$3,COUNTIFS($B$10:$B$115,"&lt;"&amp;B43,$AZ$10:$AZ$115,KELAS!$N$3)+COUNTIFS($B$10:$B43,B43,$AZ$10:$AZ43,KELAS!$N$3),"")</f>
        <v>6</v>
      </c>
    </row>
    <row r="44" spans="1:54" ht="15" x14ac:dyDescent="0.25">
      <c r="A44" s="3">
        <v>35</v>
      </c>
      <c r="B44" s="117" t="str">
        <f>'FORM 365'!E37</f>
        <v>SUKMA MELATI</v>
      </c>
      <c r="C44" s="207">
        <f>'FORM 365'!B37</f>
        <v>44173.317106481503</v>
      </c>
      <c r="D44" s="207"/>
      <c r="E44" s="205">
        <f>'FORM 365'!C37</f>
        <v>44173.335231481498</v>
      </c>
      <c r="F44" s="206"/>
      <c r="G44" s="179">
        <f>'FORM 365'!C37</f>
        <v>44173.335231481498</v>
      </c>
      <c r="H44" s="133">
        <f>'FORM 365'!R37</f>
        <v>0</v>
      </c>
      <c r="I44" s="133">
        <f>IF(H44='DATA GURU'!$C$33,1,0)</f>
        <v>0</v>
      </c>
      <c r="J44" s="133">
        <f>'FORM 365'!U37</f>
        <v>5</v>
      </c>
      <c r="K44" s="133">
        <f>IF(J44='DATA GURU'!$C$33,1,0)</f>
        <v>1</v>
      </c>
      <c r="L44" s="133">
        <f>'FORM 365'!X37</f>
        <v>0</v>
      </c>
      <c r="M44" s="133">
        <f>IF(L44='DATA GURU'!$C$33,1,0)</f>
        <v>0</v>
      </c>
      <c r="N44" s="133">
        <f>'FORM 365'!AA37</f>
        <v>0</v>
      </c>
      <c r="O44" s="133">
        <f>IF(N44='DATA GURU'!$C$33,1,0)</f>
        <v>0</v>
      </c>
      <c r="P44" s="133">
        <f>'FORM 365'!AD37</f>
        <v>5</v>
      </c>
      <c r="Q44" s="133">
        <f>IF(P44='DATA GURU'!$C$33,1,0)</f>
        <v>1</v>
      </c>
      <c r="R44" s="133">
        <f>'FORM 365'!AG37</f>
        <v>0</v>
      </c>
      <c r="S44" s="133">
        <f>IF(R44='DATA GURU'!$C$33,1,0)</f>
        <v>0</v>
      </c>
      <c r="T44" s="133">
        <f>'FORM 365'!AJ37</f>
        <v>5</v>
      </c>
      <c r="U44" s="133">
        <f>IF(T44='DATA GURU'!$C$33,1,0)</f>
        <v>1</v>
      </c>
      <c r="V44" s="133">
        <f>'FORM 365'!AM37</f>
        <v>0</v>
      </c>
      <c r="W44" s="133">
        <f>IF(V44='DATA GURU'!$C$33,1,0)</f>
        <v>0</v>
      </c>
      <c r="X44" s="133">
        <f>'FORM 365'!AP37</f>
        <v>5</v>
      </c>
      <c r="Y44" s="133">
        <f>IF(X44='DATA GURU'!$C$33,1,0)</f>
        <v>1</v>
      </c>
      <c r="Z44" s="133">
        <f>'FORM 365'!AS37</f>
        <v>0</v>
      </c>
      <c r="AA44" s="133">
        <f>IF(Z44='DATA GURU'!$C$33,1,0)</f>
        <v>0</v>
      </c>
      <c r="AB44" s="133">
        <f>'FORM 365'!AV37</f>
        <v>5</v>
      </c>
      <c r="AC44" s="133">
        <f>IF(AB44='DATA GURU'!$C$33,1,0)</f>
        <v>1</v>
      </c>
      <c r="AD44" s="133">
        <f>'FORM 365'!AY37</f>
        <v>5</v>
      </c>
      <c r="AE44" s="133">
        <f>IF(AD44='DATA GURU'!$C$33,1,0)</f>
        <v>1</v>
      </c>
      <c r="AF44" s="133">
        <f>'FORM 365'!BB37</f>
        <v>0</v>
      </c>
      <c r="AG44" s="133">
        <f>IF(AF44='DATA GURU'!$C$33,1,0)</f>
        <v>0</v>
      </c>
      <c r="AH44" s="133">
        <f>'FORM 365'!BE37</f>
        <v>0</v>
      </c>
      <c r="AI44" s="133">
        <f>IF(AH44='DATA GURU'!$C$33,1,0)</f>
        <v>0</v>
      </c>
      <c r="AJ44" s="133">
        <f>'FORM 365'!BH37</f>
        <v>0</v>
      </c>
      <c r="AK44" s="133">
        <f>IF(AJ44='DATA GURU'!$C$33,1,0)</f>
        <v>0</v>
      </c>
      <c r="AL44" s="133">
        <f>'FORM 365'!BK37</f>
        <v>0</v>
      </c>
      <c r="AM44" s="133">
        <f>IF(AL44='DATA GURU'!$C$33,1,0)</f>
        <v>0</v>
      </c>
      <c r="AN44" s="133">
        <f>'FORM 365'!BN37</f>
        <v>5</v>
      </c>
      <c r="AO44" s="133">
        <f>IF(AN44='DATA GURU'!$C$33,1,0)</f>
        <v>1</v>
      </c>
      <c r="AP44" s="133">
        <f>'FORM 365'!BQ37</f>
        <v>0</v>
      </c>
      <c r="AQ44" s="133">
        <f>IF(AP44='DATA GURU'!$C$33,1,0)</f>
        <v>0</v>
      </c>
      <c r="AR44" s="133">
        <f>'FORM 365'!BT37</f>
        <v>0</v>
      </c>
      <c r="AS44" s="133">
        <f>IF(AR44='DATA GURU'!$C$33,1,0)</f>
        <v>0</v>
      </c>
      <c r="AT44" s="133">
        <f>'FORM 365'!BW37</f>
        <v>5</v>
      </c>
      <c r="AU44" s="133">
        <f>IF(AT44='DATA GURU'!$C$33,1,0)</f>
        <v>1</v>
      </c>
      <c r="AV44" s="134">
        <f t="shared" si="10"/>
        <v>8</v>
      </c>
      <c r="AW44" s="133">
        <f>'DATA GURU'!$C$23-AV44</f>
        <v>12</v>
      </c>
      <c r="AX44" s="135">
        <f>AV44*'DATA GURU'!$C$33</f>
        <v>40</v>
      </c>
      <c r="AY44" s="136" t="str">
        <f>IF(AX44&gt;='DATA GURU'!$C$21+20,"BAIK SEKALI",IF(AX44&gt;='DATA GURU'!$C$21,"BAIK ",IF(AX44&gt;='DATA GURU'!$C$21-10,"CUKUP",IF(AX44&gt;='DATA GURU'!$C$21-20,"KURANG",IF(AX44&lt;='DATA GURU'!$C$21-20,"KURANG SEKALI")))))</f>
        <v>KURANG SEKALI</v>
      </c>
      <c r="AZ44" s="190" t="str">
        <f>'FORM 365'!K37</f>
        <v>XII IPA 1</v>
      </c>
      <c r="BB44" s="153" t="str">
        <f>IF(AZ44=KELAS!$N$3,COUNTIFS($B$10:$B$115,"&lt;"&amp;B44,$AZ$10:$AZ$115,KELAS!$N$3)+COUNTIFS($B$10:$B44,B44,$AZ$10:$AZ44,KELAS!$N$3),"")</f>
        <v/>
      </c>
    </row>
    <row r="45" spans="1:54" ht="15" x14ac:dyDescent="0.25">
      <c r="A45" s="1">
        <v>36</v>
      </c>
      <c r="B45" s="117" t="str">
        <f>'FORM 365'!E38</f>
        <v>MUHAMMAD ARIADI</v>
      </c>
      <c r="C45" s="207">
        <f>'FORM 365'!B38</f>
        <v>44173.320891203701</v>
      </c>
      <c r="D45" s="207"/>
      <c r="E45" s="205">
        <f>'FORM 365'!C38</f>
        <v>44173.335312499999</v>
      </c>
      <c r="F45" s="206"/>
      <c r="G45" s="179">
        <f>'FORM 365'!C38</f>
        <v>44173.335312499999</v>
      </c>
      <c r="H45" s="133">
        <f>'FORM 365'!R38</f>
        <v>5</v>
      </c>
      <c r="I45" s="133">
        <f>IF(H45='DATA GURU'!$C$33,1,0)</f>
        <v>1</v>
      </c>
      <c r="J45" s="133">
        <f>'FORM 365'!U38</f>
        <v>5</v>
      </c>
      <c r="K45" s="133">
        <f>IF(J45='DATA GURU'!$C$33,1,0)</f>
        <v>1</v>
      </c>
      <c r="L45" s="133">
        <f>'FORM 365'!X38</f>
        <v>0</v>
      </c>
      <c r="M45" s="133">
        <f>IF(L45='DATA GURU'!$C$33,1,0)</f>
        <v>0</v>
      </c>
      <c r="N45" s="133">
        <f>'FORM 365'!AA38</f>
        <v>0</v>
      </c>
      <c r="O45" s="133">
        <f>IF(N45='DATA GURU'!$C$33,1,0)</f>
        <v>0</v>
      </c>
      <c r="P45" s="133">
        <f>'FORM 365'!AD38</f>
        <v>0</v>
      </c>
      <c r="Q45" s="133">
        <f>IF(P45='DATA GURU'!$C$33,1,0)</f>
        <v>0</v>
      </c>
      <c r="R45" s="133">
        <f>'FORM 365'!AG38</f>
        <v>0</v>
      </c>
      <c r="S45" s="133">
        <f>IF(R45='DATA GURU'!$C$33,1,0)</f>
        <v>0</v>
      </c>
      <c r="T45" s="133">
        <f>'FORM 365'!AJ38</f>
        <v>5</v>
      </c>
      <c r="U45" s="133">
        <f>IF(T45='DATA GURU'!$C$33,1,0)</f>
        <v>1</v>
      </c>
      <c r="V45" s="133">
        <f>'FORM 365'!AM38</f>
        <v>0</v>
      </c>
      <c r="W45" s="133">
        <f>IF(V45='DATA GURU'!$C$33,1,0)</f>
        <v>0</v>
      </c>
      <c r="X45" s="133">
        <f>'FORM 365'!AP38</f>
        <v>0</v>
      </c>
      <c r="Y45" s="133">
        <f>IF(X45='DATA GURU'!$C$33,1,0)</f>
        <v>0</v>
      </c>
      <c r="Z45" s="133">
        <f>'FORM 365'!AS38</f>
        <v>5</v>
      </c>
      <c r="AA45" s="133">
        <f>IF(Z45='DATA GURU'!$C$33,1,0)</f>
        <v>1</v>
      </c>
      <c r="AB45" s="133">
        <f>'FORM 365'!AV38</f>
        <v>0</v>
      </c>
      <c r="AC45" s="133">
        <f>IF(AB45='DATA GURU'!$C$33,1,0)</f>
        <v>0</v>
      </c>
      <c r="AD45" s="133">
        <f>'FORM 365'!AY38</f>
        <v>0</v>
      </c>
      <c r="AE45" s="133">
        <f>IF(AD45='DATA GURU'!$C$33,1,0)</f>
        <v>0</v>
      </c>
      <c r="AF45" s="133">
        <f>'FORM 365'!BB38</f>
        <v>0</v>
      </c>
      <c r="AG45" s="133">
        <f>IF(AF45='DATA GURU'!$C$33,1,0)</f>
        <v>0</v>
      </c>
      <c r="AH45" s="133">
        <f>'FORM 365'!BE38</f>
        <v>0</v>
      </c>
      <c r="AI45" s="133">
        <f>IF(AH45='DATA GURU'!$C$33,1,0)</f>
        <v>0</v>
      </c>
      <c r="AJ45" s="133">
        <f>'FORM 365'!BH38</f>
        <v>0</v>
      </c>
      <c r="AK45" s="133">
        <f>IF(AJ45='DATA GURU'!$C$33,1,0)</f>
        <v>0</v>
      </c>
      <c r="AL45" s="133">
        <f>'FORM 365'!BK38</f>
        <v>0</v>
      </c>
      <c r="AM45" s="133">
        <f>IF(AL45='DATA GURU'!$C$33,1,0)</f>
        <v>0</v>
      </c>
      <c r="AN45" s="133">
        <f>'FORM 365'!BN38</f>
        <v>5</v>
      </c>
      <c r="AO45" s="133">
        <f>IF(AN45='DATA GURU'!$C$33,1,0)</f>
        <v>1</v>
      </c>
      <c r="AP45" s="133">
        <f>'FORM 365'!BQ38</f>
        <v>0</v>
      </c>
      <c r="AQ45" s="133">
        <f>IF(AP45='DATA GURU'!$C$33,1,0)</f>
        <v>0</v>
      </c>
      <c r="AR45" s="133">
        <f>'FORM 365'!BT38</f>
        <v>0</v>
      </c>
      <c r="AS45" s="133">
        <f>IF(AR45='DATA GURU'!$C$33,1,0)</f>
        <v>0</v>
      </c>
      <c r="AT45" s="133">
        <f>'FORM 365'!BW38</f>
        <v>5</v>
      </c>
      <c r="AU45" s="133">
        <f>IF(AT45='DATA GURU'!$C$33,1,0)</f>
        <v>1</v>
      </c>
      <c r="AV45" s="134">
        <f t="shared" si="10"/>
        <v>6</v>
      </c>
      <c r="AW45" s="133">
        <f>'DATA GURU'!$C$23-AV45</f>
        <v>14</v>
      </c>
      <c r="AX45" s="135">
        <f>AV45*'DATA GURU'!$C$33</f>
        <v>30</v>
      </c>
      <c r="AY45" s="136" t="str">
        <f>IF(AX45&gt;='DATA GURU'!$C$21+20,"BAIK SEKALI",IF(AX45&gt;='DATA GURU'!$C$21,"BAIK ",IF(AX45&gt;='DATA GURU'!$C$21-10,"CUKUP",IF(AX45&gt;='DATA GURU'!$C$21-20,"KURANG",IF(AX45&lt;='DATA GURU'!$C$21-20,"KURANG SEKALI")))))</f>
        <v>KURANG SEKALI</v>
      </c>
      <c r="AZ45" s="190" t="str">
        <f>'FORM 365'!K38</f>
        <v>XII IPS 1</v>
      </c>
      <c r="BB45" s="153">
        <f>IF(AZ45=KELAS!$N$3,COUNTIFS($B$10:$B$115,"&lt;"&amp;B45,$AZ$10:$AZ$115,KELAS!$N$3)+COUNTIFS($B$10:$B45,B45,$AZ$10:$AZ45,KELAS!$N$3),"")</f>
        <v>7</v>
      </c>
    </row>
    <row r="46" spans="1:54" ht="15" x14ac:dyDescent="0.25">
      <c r="A46" s="3">
        <v>37</v>
      </c>
      <c r="B46" s="117" t="str">
        <f>'FORM 365'!E39</f>
        <v>SITI AMINAH</v>
      </c>
      <c r="C46" s="207">
        <f>'FORM 365'!B39</f>
        <v>44173.331886574102</v>
      </c>
      <c r="D46" s="207"/>
      <c r="E46" s="205">
        <f>'FORM 365'!C39</f>
        <v>44173.335995370398</v>
      </c>
      <c r="F46" s="206"/>
      <c r="G46" s="179">
        <f>'FORM 365'!C39</f>
        <v>44173.335995370398</v>
      </c>
      <c r="H46" s="133">
        <f>'FORM 365'!R39</f>
        <v>5</v>
      </c>
      <c r="I46" s="133">
        <f>IF(H46='DATA GURU'!$C$33,1,0)</f>
        <v>1</v>
      </c>
      <c r="J46" s="133">
        <f>'FORM 365'!U39</f>
        <v>5</v>
      </c>
      <c r="K46" s="133">
        <f>IF(J46='DATA GURU'!$C$33,1,0)</f>
        <v>1</v>
      </c>
      <c r="L46" s="133">
        <f>'FORM 365'!X39</f>
        <v>0</v>
      </c>
      <c r="M46" s="133">
        <f>IF(L46='DATA GURU'!$C$33,1,0)</f>
        <v>0</v>
      </c>
      <c r="N46" s="133">
        <f>'FORM 365'!AA39</f>
        <v>0</v>
      </c>
      <c r="O46" s="133">
        <f>IF(N46='DATA GURU'!$C$33,1,0)</f>
        <v>0</v>
      </c>
      <c r="P46" s="133">
        <f>'FORM 365'!AD39</f>
        <v>0</v>
      </c>
      <c r="Q46" s="133">
        <f>IF(P46='DATA GURU'!$C$33,1,0)</f>
        <v>0</v>
      </c>
      <c r="R46" s="133">
        <f>'FORM 365'!AG39</f>
        <v>5</v>
      </c>
      <c r="S46" s="133">
        <f>IF(R46='DATA GURU'!$C$33,1,0)</f>
        <v>1</v>
      </c>
      <c r="T46" s="133">
        <f>'FORM 365'!AJ39</f>
        <v>0</v>
      </c>
      <c r="U46" s="133">
        <f>IF(T46='DATA GURU'!$C$33,1,0)</f>
        <v>0</v>
      </c>
      <c r="V46" s="133">
        <f>'FORM 365'!AM39</f>
        <v>0</v>
      </c>
      <c r="W46" s="133">
        <f>IF(V46='DATA GURU'!$C$33,1,0)</f>
        <v>0</v>
      </c>
      <c r="X46" s="133">
        <f>'FORM 365'!AP39</f>
        <v>5</v>
      </c>
      <c r="Y46" s="133">
        <f>IF(X46='DATA GURU'!$C$33,1,0)</f>
        <v>1</v>
      </c>
      <c r="Z46" s="133">
        <f>'FORM 365'!AS39</f>
        <v>0</v>
      </c>
      <c r="AA46" s="133">
        <f>IF(Z46='DATA GURU'!$C$33,1,0)</f>
        <v>0</v>
      </c>
      <c r="AB46" s="133">
        <f>'FORM 365'!AV39</f>
        <v>0</v>
      </c>
      <c r="AC46" s="133">
        <f>IF(AB46='DATA GURU'!$C$33,1,0)</f>
        <v>0</v>
      </c>
      <c r="AD46" s="133">
        <f>'FORM 365'!AY39</f>
        <v>5</v>
      </c>
      <c r="AE46" s="133">
        <f>IF(AD46='DATA GURU'!$C$33,1,0)</f>
        <v>1</v>
      </c>
      <c r="AF46" s="133">
        <f>'FORM 365'!BB39</f>
        <v>0</v>
      </c>
      <c r="AG46" s="133">
        <f>IF(AF46='DATA GURU'!$C$33,1,0)</f>
        <v>0</v>
      </c>
      <c r="AH46" s="133">
        <f>'FORM 365'!BE39</f>
        <v>5</v>
      </c>
      <c r="AI46" s="133">
        <f>IF(AH46='DATA GURU'!$C$33,1,0)</f>
        <v>1</v>
      </c>
      <c r="AJ46" s="133">
        <f>'FORM 365'!BH39</f>
        <v>5</v>
      </c>
      <c r="AK46" s="133">
        <f>IF(AJ46='DATA GURU'!$C$33,1,0)</f>
        <v>1</v>
      </c>
      <c r="AL46" s="133">
        <f>'FORM 365'!BK39</f>
        <v>0</v>
      </c>
      <c r="AM46" s="133">
        <f>IF(AL46='DATA GURU'!$C$33,1,0)</f>
        <v>0</v>
      </c>
      <c r="AN46" s="133">
        <f>'FORM 365'!BN39</f>
        <v>0</v>
      </c>
      <c r="AO46" s="133">
        <f>IF(AN46='DATA GURU'!$C$33,1,0)</f>
        <v>0</v>
      </c>
      <c r="AP46" s="133">
        <f>'FORM 365'!BQ39</f>
        <v>5</v>
      </c>
      <c r="AQ46" s="133">
        <f>IF(AP46='DATA GURU'!$C$33,1,0)</f>
        <v>1</v>
      </c>
      <c r="AR46" s="133">
        <f>'FORM 365'!BT39</f>
        <v>5</v>
      </c>
      <c r="AS46" s="133">
        <f>IF(AR46='DATA GURU'!$C$33,1,0)</f>
        <v>1</v>
      </c>
      <c r="AT46" s="133">
        <f>'FORM 365'!BW39</f>
        <v>5</v>
      </c>
      <c r="AU46" s="133">
        <f>IF(AT46='DATA GURU'!$C$33,1,0)</f>
        <v>1</v>
      </c>
      <c r="AV46" s="134">
        <f t="shared" si="10"/>
        <v>10</v>
      </c>
      <c r="AW46" s="133">
        <f>'DATA GURU'!$C$23-AV46</f>
        <v>10</v>
      </c>
      <c r="AX46" s="135">
        <f>AV46*'DATA GURU'!$C$33</f>
        <v>50</v>
      </c>
      <c r="AY46" s="136" t="str">
        <f>IF(AX46&gt;='DATA GURU'!$C$21+20,"BAIK SEKALI",IF(AX46&gt;='DATA GURU'!$C$21,"BAIK ",IF(AX46&gt;='DATA GURU'!$C$21-10,"CUKUP",IF(AX46&gt;='DATA GURU'!$C$21-20,"KURANG",IF(AX46&lt;='DATA GURU'!$C$21-20,"KURANG SEKALI")))))</f>
        <v>KURANG SEKALI</v>
      </c>
      <c r="AZ46" s="190" t="str">
        <f>'FORM 365'!K39</f>
        <v>XII IPS 1</v>
      </c>
      <c r="BB46" s="153">
        <f>IF(AZ46=KELAS!$N$3,COUNTIFS($B$10:$B$115,"&lt;"&amp;B46,$AZ$10:$AZ$115,KELAS!$N$3)+COUNTIFS($B$10:$B46,B46,$AZ$10:$AZ46,KELAS!$N$3),"")</f>
        <v>10</v>
      </c>
    </row>
    <row r="47" spans="1:54" ht="15" x14ac:dyDescent="0.25">
      <c r="A47" s="1">
        <v>38</v>
      </c>
      <c r="B47" s="117" t="str">
        <f>'FORM 365'!E40</f>
        <v>AULIA SAPITRI</v>
      </c>
      <c r="C47" s="207">
        <f>'FORM 365'!B40</f>
        <v>44173.330023148097</v>
      </c>
      <c r="D47" s="207"/>
      <c r="E47" s="205">
        <f>'FORM 365'!C40</f>
        <v>44173.336064814801</v>
      </c>
      <c r="F47" s="206"/>
      <c r="G47" s="179">
        <f>'FORM 365'!C40</f>
        <v>44173.336064814801</v>
      </c>
      <c r="H47" s="133">
        <f>'FORM 365'!R40</f>
        <v>5</v>
      </c>
      <c r="I47" s="133">
        <f>IF(H47='DATA GURU'!$C$33,1,0)</f>
        <v>1</v>
      </c>
      <c r="J47" s="133">
        <f>'FORM 365'!U40</f>
        <v>5</v>
      </c>
      <c r="K47" s="133">
        <f>IF(J47='DATA GURU'!$C$33,1,0)</f>
        <v>1</v>
      </c>
      <c r="L47" s="133">
        <f>'FORM 365'!X40</f>
        <v>5</v>
      </c>
      <c r="M47" s="133">
        <f>IF(L47='DATA GURU'!$C$33,1,0)</f>
        <v>1</v>
      </c>
      <c r="N47" s="133">
        <f>'FORM 365'!AA40</f>
        <v>0</v>
      </c>
      <c r="O47" s="133">
        <f>IF(N47='DATA GURU'!$C$33,1,0)</f>
        <v>0</v>
      </c>
      <c r="P47" s="133">
        <f>'FORM 365'!AD40</f>
        <v>0</v>
      </c>
      <c r="Q47" s="133">
        <f>IF(P47='DATA GURU'!$C$33,1,0)</f>
        <v>0</v>
      </c>
      <c r="R47" s="133">
        <f>'FORM 365'!AG40</f>
        <v>0</v>
      </c>
      <c r="S47" s="133">
        <f>IF(R47='DATA GURU'!$C$33,1,0)</f>
        <v>0</v>
      </c>
      <c r="T47" s="133">
        <f>'FORM 365'!AJ40</f>
        <v>5</v>
      </c>
      <c r="U47" s="133">
        <f>IF(T47='DATA GURU'!$C$33,1,0)</f>
        <v>1</v>
      </c>
      <c r="V47" s="133">
        <f>'FORM 365'!AM40</f>
        <v>0</v>
      </c>
      <c r="W47" s="133">
        <f>IF(V47='DATA GURU'!$C$33,1,0)</f>
        <v>0</v>
      </c>
      <c r="X47" s="133">
        <f>'FORM 365'!AP40</f>
        <v>5</v>
      </c>
      <c r="Y47" s="133">
        <f>IF(X47='DATA GURU'!$C$33,1,0)</f>
        <v>1</v>
      </c>
      <c r="Z47" s="133">
        <f>'FORM 365'!AS40</f>
        <v>5</v>
      </c>
      <c r="AA47" s="133">
        <f>IF(Z47='DATA GURU'!$C$33,1,0)</f>
        <v>1</v>
      </c>
      <c r="AB47" s="133">
        <f>'FORM 365'!AV40</f>
        <v>0</v>
      </c>
      <c r="AC47" s="133">
        <f>IF(AB47='DATA GURU'!$C$33,1,0)</f>
        <v>0</v>
      </c>
      <c r="AD47" s="133">
        <f>'FORM 365'!AY40</f>
        <v>0</v>
      </c>
      <c r="AE47" s="133">
        <f>IF(AD47='DATA GURU'!$C$33,1,0)</f>
        <v>0</v>
      </c>
      <c r="AF47" s="133">
        <f>'FORM 365'!BB40</f>
        <v>5</v>
      </c>
      <c r="AG47" s="133">
        <f>IF(AF47='DATA GURU'!$C$33,1,0)</f>
        <v>1</v>
      </c>
      <c r="AH47" s="133">
        <f>'FORM 365'!BE40</f>
        <v>5</v>
      </c>
      <c r="AI47" s="133">
        <f>IF(AH47='DATA GURU'!$C$33,1,0)</f>
        <v>1</v>
      </c>
      <c r="AJ47" s="133">
        <f>'FORM 365'!BH40</f>
        <v>0</v>
      </c>
      <c r="AK47" s="133">
        <f>IF(AJ47='DATA GURU'!$C$33,1,0)</f>
        <v>0</v>
      </c>
      <c r="AL47" s="133">
        <f>'FORM 365'!BK40</f>
        <v>0</v>
      </c>
      <c r="AM47" s="133">
        <f>IF(AL47='DATA GURU'!$C$33,1,0)</f>
        <v>0</v>
      </c>
      <c r="AN47" s="133">
        <f>'FORM 365'!BN40</f>
        <v>5</v>
      </c>
      <c r="AO47" s="133">
        <f>IF(AN47='DATA GURU'!$C$33,1,0)</f>
        <v>1</v>
      </c>
      <c r="AP47" s="133">
        <f>'FORM 365'!BQ40</f>
        <v>0</v>
      </c>
      <c r="AQ47" s="133">
        <f>IF(AP47='DATA GURU'!$C$33,1,0)</f>
        <v>0</v>
      </c>
      <c r="AR47" s="133">
        <f>'FORM 365'!BT40</f>
        <v>0</v>
      </c>
      <c r="AS47" s="133">
        <f>IF(AR47='DATA GURU'!$C$33,1,0)</f>
        <v>0</v>
      </c>
      <c r="AT47" s="133">
        <f>'FORM 365'!BW40</f>
        <v>5</v>
      </c>
      <c r="AU47" s="133">
        <f>IF(AT47='DATA GURU'!$C$33,1,0)</f>
        <v>1</v>
      </c>
      <c r="AV47" s="134">
        <f t="shared" si="10"/>
        <v>10</v>
      </c>
      <c r="AW47" s="133">
        <f>'DATA GURU'!$C$23-AV47</f>
        <v>10</v>
      </c>
      <c r="AX47" s="135">
        <f>AV47*'DATA GURU'!$C$33</f>
        <v>50</v>
      </c>
      <c r="AY47" s="136" t="str">
        <f>IF(AX47&gt;='DATA GURU'!$C$21+20,"BAIK SEKALI",IF(AX47&gt;='DATA GURU'!$C$21,"BAIK ",IF(AX47&gt;='DATA GURU'!$C$21-10,"CUKUP",IF(AX47&gt;='DATA GURU'!$C$21-20,"KURANG",IF(AX47&lt;='DATA GURU'!$C$21-20,"KURANG SEKALI")))))</f>
        <v>KURANG SEKALI</v>
      </c>
      <c r="AZ47" s="190" t="str">
        <f>'FORM 365'!K40</f>
        <v>XII IPA 3</v>
      </c>
      <c r="BB47" s="153" t="str">
        <f>IF(AZ47=KELAS!$N$3,COUNTIFS($B$10:$B$115,"&lt;"&amp;B47,$AZ$10:$AZ$115,KELAS!$N$3)+COUNTIFS($B$10:$B47,B47,$AZ$10:$AZ47,KELAS!$N$3),"")</f>
        <v/>
      </c>
    </row>
    <row r="48" spans="1:54" ht="15" x14ac:dyDescent="0.25">
      <c r="A48" s="3">
        <v>39</v>
      </c>
      <c r="B48" s="117" t="str">
        <f>'FORM 365'!E41</f>
        <v>TEGUH WIDODO</v>
      </c>
      <c r="C48" s="207">
        <f>'FORM 365'!B41</f>
        <v>44173.315115740697</v>
      </c>
      <c r="D48" s="207"/>
      <c r="E48" s="205">
        <f>'FORM 365'!C41</f>
        <v>44173.336516203701</v>
      </c>
      <c r="F48" s="206"/>
      <c r="G48" s="179">
        <f>'FORM 365'!C41</f>
        <v>44173.336516203701</v>
      </c>
      <c r="H48" s="133">
        <f>'FORM 365'!R41</f>
        <v>0</v>
      </c>
      <c r="I48" s="133">
        <f>IF(H48='DATA GURU'!$C$33,1,0)</f>
        <v>0</v>
      </c>
      <c r="J48" s="133">
        <f>'FORM 365'!U41</f>
        <v>5</v>
      </c>
      <c r="K48" s="133">
        <f>IF(J48='DATA GURU'!$C$33,1,0)</f>
        <v>1</v>
      </c>
      <c r="L48" s="133">
        <f>'FORM 365'!X41</f>
        <v>0</v>
      </c>
      <c r="M48" s="133">
        <f>IF(L48='DATA GURU'!$C$33,1,0)</f>
        <v>0</v>
      </c>
      <c r="N48" s="133">
        <f>'FORM 365'!AA41</f>
        <v>5</v>
      </c>
      <c r="O48" s="133">
        <f>IF(N48='DATA GURU'!$C$33,1,0)</f>
        <v>1</v>
      </c>
      <c r="P48" s="133">
        <f>'FORM 365'!AD41</f>
        <v>0</v>
      </c>
      <c r="Q48" s="133">
        <f>IF(P48='DATA GURU'!$C$33,1,0)</f>
        <v>0</v>
      </c>
      <c r="R48" s="133">
        <f>'FORM 365'!AG41</f>
        <v>5</v>
      </c>
      <c r="S48" s="133">
        <f>IF(R48='DATA GURU'!$C$33,1,0)</f>
        <v>1</v>
      </c>
      <c r="T48" s="133">
        <f>'FORM 365'!AJ41</f>
        <v>5</v>
      </c>
      <c r="U48" s="133">
        <f>IF(T48='DATA GURU'!$C$33,1,0)</f>
        <v>1</v>
      </c>
      <c r="V48" s="133">
        <f>'FORM 365'!AM41</f>
        <v>5</v>
      </c>
      <c r="W48" s="133">
        <f>IF(V48='DATA GURU'!$C$33,1,0)</f>
        <v>1</v>
      </c>
      <c r="X48" s="133">
        <f>'FORM 365'!AP41</f>
        <v>5</v>
      </c>
      <c r="Y48" s="133">
        <f>IF(X48='DATA GURU'!$C$33,1,0)</f>
        <v>1</v>
      </c>
      <c r="Z48" s="133">
        <f>'FORM 365'!AS41</f>
        <v>5</v>
      </c>
      <c r="AA48" s="133">
        <f>IF(Z48='DATA GURU'!$C$33,1,0)</f>
        <v>1</v>
      </c>
      <c r="AB48" s="133">
        <f>'FORM 365'!AV41</f>
        <v>0</v>
      </c>
      <c r="AC48" s="133">
        <f>IF(AB48='DATA GURU'!$C$33,1,0)</f>
        <v>0</v>
      </c>
      <c r="AD48" s="133">
        <f>'FORM 365'!AY41</f>
        <v>5</v>
      </c>
      <c r="AE48" s="133">
        <f>IF(AD48='DATA GURU'!$C$33,1,0)</f>
        <v>1</v>
      </c>
      <c r="AF48" s="133">
        <f>'FORM 365'!BB41</f>
        <v>5</v>
      </c>
      <c r="AG48" s="133">
        <f>IF(AF48='DATA GURU'!$C$33,1,0)</f>
        <v>1</v>
      </c>
      <c r="AH48" s="133">
        <f>'FORM 365'!BE41</f>
        <v>5</v>
      </c>
      <c r="AI48" s="133">
        <f>IF(AH48='DATA GURU'!$C$33,1,0)</f>
        <v>1</v>
      </c>
      <c r="AJ48" s="133">
        <f>'FORM 365'!BH41</f>
        <v>0</v>
      </c>
      <c r="AK48" s="133">
        <f>IF(AJ48='DATA GURU'!$C$33,1,0)</f>
        <v>0</v>
      </c>
      <c r="AL48" s="133">
        <f>'FORM 365'!BK41</f>
        <v>5</v>
      </c>
      <c r="AM48" s="133">
        <f>IF(AL48='DATA GURU'!$C$33,1,0)</f>
        <v>1</v>
      </c>
      <c r="AN48" s="133">
        <f>'FORM 365'!BN41</f>
        <v>5</v>
      </c>
      <c r="AO48" s="133">
        <f>IF(AN48='DATA GURU'!$C$33,1,0)</f>
        <v>1</v>
      </c>
      <c r="AP48" s="133">
        <f>'FORM 365'!BQ41</f>
        <v>5</v>
      </c>
      <c r="AQ48" s="133">
        <f>IF(AP48='DATA GURU'!$C$33,1,0)</f>
        <v>1</v>
      </c>
      <c r="AR48" s="133">
        <f>'FORM 365'!BT41</f>
        <v>5</v>
      </c>
      <c r="AS48" s="133">
        <f>IF(AR48='DATA GURU'!$C$33,1,0)</f>
        <v>1</v>
      </c>
      <c r="AT48" s="133">
        <f>'FORM 365'!BW41</f>
        <v>5</v>
      </c>
      <c r="AU48" s="133">
        <f>IF(AT48='DATA GURU'!$C$33,1,0)</f>
        <v>1</v>
      </c>
      <c r="AV48" s="134">
        <f t="shared" si="10"/>
        <v>15</v>
      </c>
      <c r="AW48" s="133">
        <f>'DATA GURU'!$C$23-AV48</f>
        <v>5</v>
      </c>
      <c r="AX48" s="135">
        <f>AV48*'DATA GURU'!$C$33</f>
        <v>75</v>
      </c>
      <c r="AY48" s="136" t="str">
        <f>IF(AX48&gt;='DATA GURU'!$C$21+20,"BAIK SEKALI",IF(AX48&gt;='DATA GURU'!$C$21,"BAIK ",IF(AX48&gt;='DATA GURU'!$C$21-10,"CUKUP",IF(AX48&gt;='DATA GURU'!$C$21-20,"KURANG",IF(AX48&lt;='DATA GURU'!$C$21-20,"KURANG SEKALI")))))</f>
        <v xml:space="preserve">BAIK </v>
      </c>
      <c r="AZ48" s="190" t="str">
        <f>'FORM 365'!K41</f>
        <v>XII IPA 1</v>
      </c>
      <c r="BB48" s="153" t="str">
        <f>IF(AZ48=KELAS!$N$3,COUNTIFS($B$10:$B$115,"&lt;"&amp;B48,$AZ$10:$AZ$115,KELAS!$N$3)+COUNTIFS($B$10:$B48,B48,$AZ$10:$AZ48,KELAS!$N$3),"")</f>
        <v/>
      </c>
    </row>
    <row r="49" spans="1:54" ht="15" x14ac:dyDescent="0.25">
      <c r="A49" s="1">
        <v>40</v>
      </c>
      <c r="B49" s="117" t="str">
        <f>'FORM 365'!E42</f>
        <v>KRISFAR PANGESTU</v>
      </c>
      <c r="C49" s="207">
        <f>'FORM 365'!B42</f>
        <v>44173.314513888901</v>
      </c>
      <c r="D49" s="207"/>
      <c r="E49" s="205">
        <f>'FORM 365'!C42</f>
        <v>44173.336817129602</v>
      </c>
      <c r="F49" s="206"/>
      <c r="G49" s="179">
        <f>'FORM 365'!C42</f>
        <v>44173.336817129602</v>
      </c>
      <c r="H49" s="133">
        <f>'FORM 365'!R42</f>
        <v>0</v>
      </c>
      <c r="I49" s="133">
        <f>IF(H49='DATA GURU'!$C$33,1,0)</f>
        <v>0</v>
      </c>
      <c r="J49" s="133">
        <f>'FORM 365'!U42</f>
        <v>5</v>
      </c>
      <c r="K49" s="133">
        <f>IF(J49='DATA GURU'!$C$33,1,0)</f>
        <v>1</v>
      </c>
      <c r="L49" s="133">
        <f>'FORM 365'!X42</f>
        <v>0</v>
      </c>
      <c r="M49" s="133">
        <f>IF(L49='DATA GURU'!$C$33,1,0)</f>
        <v>0</v>
      </c>
      <c r="N49" s="133">
        <f>'FORM 365'!AA42</f>
        <v>5</v>
      </c>
      <c r="O49" s="133">
        <f>IF(N49='DATA GURU'!$C$33,1,0)</f>
        <v>1</v>
      </c>
      <c r="P49" s="133">
        <f>'FORM 365'!AD42</f>
        <v>5</v>
      </c>
      <c r="Q49" s="133">
        <f>IF(P49='DATA GURU'!$C$33,1,0)</f>
        <v>1</v>
      </c>
      <c r="R49" s="133">
        <f>'FORM 365'!AG42</f>
        <v>5</v>
      </c>
      <c r="S49" s="133">
        <f>IF(R49='DATA GURU'!$C$33,1,0)</f>
        <v>1</v>
      </c>
      <c r="T49" s="133">
        <f>'FORM 365'!AJ42</f>
        <v>5</v>
      </c>
      <c r="U49" s="133">
        <f>IF(T49='DATA GURU'!$C$33,1,0)</f>
        <v>1</v>
      </c>
      <c r="V49" s="133">
        <f>'FORM 365'!AM42</f>
        <v>0</v>
      </c>
      <c r="W49" s="133">
        <f>IF(V49='DATA GURU'!$C$33,1,0)</f>
        <v>0</v>
      </c>
      <c r="X49" s="133">
        <f>'FORM 365'!AP42</f>
        <v>0</v>
      </c>
      <c r="Y49" s="133">
        <f>IF(X49='DATA GURU'!$C$33,1,0)</f>
        <v>0</v>
      </c>
      <c r="Z49" s="133">
        <f>'FORM 365'!AS42</f>
        <v>5</v>
      </c>
      <c r="AA49" s="133">
        <f>IF(Z49='DATA GURU'!$C$33,1,0)</f>
        <v>1</v>
      </c>
      <c r="AB49" s="133">
        <f>'FORM 365'!AV42</f>
        <v>5</v>
      </c>
      <c r="AC49" s="133">
        <f>IF(AB49='DATA GURU'!$C$33,1,0)</f>
        <v>1</v>
      </c>
      <c r="AD49" s="133">
        <f>'FORM 365'!AY42</f>
        <v>5</v>
      </c>
      <c r="AE49" s="133">
        <f>IF(AD49='DATA GURU'!$C$33,1,0)</f>
        <v>1</v>
      </c>
      <c r="AF49" s="133">
        <f>'FORM 365'!BB42</f>
        <v>5</v>
      </c>
      <c r="AG49" s="133">
        <f>IF(AF49='DATA GURU'!$C$33,1,0)</f>
        <v>1</v>
      </c>
      <c r="AH49" s="133">
        <f>'FORM 365'!BE42</f>
        <v>0</v>
      </c>
      <c r="AI49" s="133">
        <f>IF(AH49='DATA GURU'!$C$33,1,0)</f>
        <v>0</v>
      </c>
      <c r="AJ49" s="133">
        <f>'FORM 365'!BH42</f>
        <v>5</v>
      </c>
      <c r="AK49" s="133">
        <f>IF(AJ49='DATA GURU'!$C$33,1,0)</f>
        <v>1</v>
      </c>
      <c r="AL49" s="133">
        <f>'FORM 365'!BK42</f>
        <v>5</v>
      </c>
      <c r="AM49" s="133">
        <f>IF(AL49='DATA GURU'!$C$33,1,0)</f>
        <v>1</v>
      </c>
      <c r="AN49" s="133">
        <f>'FORM 365'!BN42</f>
        <v>5</v>
      </c>
      <c r="AO49" s="133">
        <f>IF(AN49='DATA GURU'!$C$33,1,0)</f>
        <v>1</v>
      </c>
      <c r="AP49" s="133">
        <f>'FORM 365'!BQ42</f>
        <v>5</v>
      </c>
      <c r="AQ49" s="133">
        <f>IF(AP49='DATA GURU'!$C$33,1,0)</f>
        <v>1</v>
      </c>
      <c r="AR49" s="133">
        <f>'FORM 365'!BT42</f>
        <v>5</v>
      </c>
      <c r="AS49" s="133">
        <f>IF(AR49='DATA GURU'!$C$33,1,0)</f>
        <v>1</v>
      </c>
      <c r="AT49" s="133">
        <f>'FORM 365'!BW42</f>
        <v>5</v>
      </c>
      <c r="AU49" s="133">
        <f>IF(AT49='DATA GURU'!$C$33,1,0)</f>
        <v>1</v>
      </c>
      <c r="AV49" s="134">
        <f t="shared" si="10"/>
        <v>15</v>
      </c>
      <c r="AW49" s="133">
        <f>'DATA GURU'!$C$23-AV49</f>
        <v>5</v>
      </c>
      <c r="AX49" s="135">
        <f>AV49*'DATA GURU'!$C$33</f>
        <v>75</v>
      </c>
      <c r="AY49" s="136" t="str">
        <f>IF(AX49&gt;='DATA GURU'!$C$21+20,"BAIK SEKALI",IF(AX49&gt;='DATA GURU'!$C$21,"BAIK ",IF(AX49&gt;='DATA GURU'!$C$21-10,"CUKUP",IF(AX49&gt;='DATA GURU'!$C$21-20,"KURANG",IF(AX49&lt;='DATA GURU'!$C$21-20,"KURANG SEKALI")))))</f>
        <v xml:space="preserve">BAIK </v>
      </c>
      <c r="AZ49" s="190" t="str">
        <f>'FORM 365'!K42</f>
        <v>XII IPA 2</v>
      </c>
      <c r="BB49" s="153" t="str">
        <f>IF(AZ49=KELAS!$N$3,COUNTIFS($B$10:$B$115,"&lt;"&amp;B49,$AZ$10:$AZ$115,KELAS!$N$3)+COUNTIFS($B$10:$B49,B49,$AZ$10:$AZ49,KELAS!$N$3),"")</f>
        <v/>
      </c>
    </row>
    <row r="50" spans="1:54" ht="15" x14ac:dyDescent="0.25">
      <c r="A50" s="3">
        <v>41</v>
      </c>
      <c r="B50" s="117" t="str">
        <f>'FORM 365'!E43</f>
        <v>SITI NURHALIZA</v>
      </c>
      <c r="C50" s="207">
        <f>'FORM 365'!B43</f>
        <v>44173.324733796297</v>
      </c>
      <c r="D50" s="207"/>
      <c r="E50" s="205">
        <f>'FORM 365'!C43</f>
        <v>44173.336956018502</v>
      </c>
      <c r="F50" s="206"/>
      <c r="G50" s="179">
        <f>'FORM 365'!C43</f>
        <v>44173.336956018502</v>
      </c>
      <c r="H50" s="133">
        <f>'FORM 365'!R43</f>
        <v>0</v>
      </c>
      <c r="I50" s="133">
        <f>IF(H50='DATA GURU'!$C$33,1,0)</f>
        <v>0</v>
      </c>
      <c r="J50" s="133">
        <f>'FORM 365'!U43</f>
        <v>0</v>
      </c>
      <c r="K50" s="133">
        <f>IF(J50='DATA GURU'!$C$33,1,0)</f>
        <v>0</v>
      </c>
      <c r="L50" s="133">
        <f>'FORM 365'!X43</f>
        <v>0</v>
      </c>
      <c r="M50" s="133">
        <f>IF(L50='DATA GURU'!$C$33,1,0)</f>
        <v>0</v>
      </c>
      <c r="N50" s="133">
        <f>'FORM 365'!AA43</f>
        <v>5</v>
      </c>
      <c r="O50" s="133">
        <f>IF(N50='DATA GURU'!$C$33,1,0)</f>
        <v>1</v>
      </c>
      <c r="P50" s="133">
        <f>'FORM 365'!AD43</f>
        <v>0</v>
      </c>
      <c r="Q50" s="133">
        <f>IF(P50='DATA GURU'!$C$33,1,0)</f>
        <v>0</v>
      </c>
      <c r="R50" s="133">
        <f>'FORM 365'!AG43</f>
        <v>0</v>
      </c>
      <c r="S50" s="133">
        <f>IF(R50='DATA GURU'!$C$33,1,0)</f>
        <v>0</v>
      </c>
      <c r="T50" s="133">
        <f>'FORM 365'!AJ43</f>
        <v>0</v>
      </c>
      <c r="U50" s="133">
        <f>IF(T50='DATA GURU'!$C$33,1,0)</f>
        <v>0</v>
      </c>
      <c r="V50" s="133">
        <f>'FORM 365'!AM43</f>
        <v>0</v>
      </c>
      <c r="W50" s="133">
        <f>IF(V50='DATA GURU'!$C$33,1,0)</f>
        <v>0</v>
      </c>
      <c r="X50" s="133">
        <f>'FORM 365'!AP43</f>
        <v>0</v>
      </c>
      <c r="Y50" s="133">
        <f>IF(X50='DATA GURU'!$C$33,1,0)</f>
        <v>0</v>
      </c>
      <c r="Z50" s="133">
        <f>'FORM 365'!AS43</f>
        <v>5</v>
      </c>
      <c r="AA50" s="133">
        <f>IF(Z50='DATA GURU'!$C$33,1,0)</f>
        <v>1</v>
      </c>
      <c r="AB50" s="133">
        <f>'FORM 365'!AV43</f>
        <v>5</v>
      </c>
      <c r="AC50" s="133">
        <f>IF(AB50='DATA GURU'!$C$33,1,0)</f>
        <v>1</v>
      </c>
      <c r="AD50" s="133">
        <f>'FORM 365'!AY43</f>
        <v>0</v>
      </c>
      <c r="AE50" s="133">
        <f>IF(AD50='DATA GURU'!$C$33,1,0)</f>
        <v>0</v>
      </c>
      <c r="AF50" s="133">
        <f>'FORM 365'!BB43</f>
        <v>0</v>
      </c>
      <c r="AG50" s="133">
        <f>IF(AF50='DATA GURU'!$C$33,1,0)</f>
        <v>0</v>
      </c>
      <c r="AH50" s="133">
        <f>'FORM 365'!BE43</f>
        <v>5</v>
      </c>
      <c r="AI50" s="133">
        <f>IF(AH50='DATA GURU'!$C$33,1,0)</f>
        <v>1</v>
      </c>
      <c r="AJ50" s="133">
        <f>'FORM 365'!BH43</f>
        <v>0</v>
      </c>
      <c r="AK50" s="133">
        <f>IF(AJ50='DATA GURU'!$C$33,1,0)</f>
        <v>0</v>
      </c>
      <c r="AL50" s="133">
        <f>'FORM 365'!BK43</f>
        <v>0</v>
      </c>
      <c r="AM50" s="133">
        <f>IF(AL50='DATA GURU'!$C$33,1,0)</f>
        <v>0</v>
      </c>
      <c r="AN50" s="133">
        <f>'FORM 365'!BN43</f>
        <v>5</v>
      </c>
      <c r="AO50" s="133">
        <f>IF(AN50='DATA GURU'!$C$33,1,0)</f>
        <v>1</v>
      </c>
      <c r="AP50" s="133">
        <f>'FORM 365'!BQ43</f>
        <v>5</v>
      </c>
      <c r="AQ50" s="133">
        <f>IF(AP50='DATA GURU'!$C$33,1,0)</f>
        <v>1</v>
      </c>
      <c r="AR50" s="133">
        <f>'FORM 365'!BT43</f>
        <v>0</v>
      </c>
      <c r="AS50" s="133">
        <f>IF(AR50='DATA GURU'!$C$33,1,0)</f>
        <v>0</v>
      </c>
      <c r="AT50" s="133">
        <f>'FORM 365'!BW43</f>
        <v>5</v>
      </c>
      <c r="AU50" s="133">
        <f>IF(AT50='DATA GURU'!$C$33,1,0)</f>
        <v>1</v>
      </c>
      <c r="AV50" s="134">
        <f t="shared" si="10"/>
        <v>7</v>
      </c>
      <c r="AW50" s="133">
        <f>'DATA GURU'!$C$23-AV50</f>
        <v>13</v>
      </c>
      <c r="AX50" s="135">
        <f>AV50*'DATA GURU'!$C$33</f>
        <v>35</v>
      </c>
      <c r="AY50" s="136" t="str">
        <f>IF(AX50&gt;='DATA GURU'!$C$21+20,"BAIK SEKALI",IF(AX50&gt;='DATA GURU'!$C$21,"BAIK ",IF(AX50&gt;='DATA GURU'!$C$21-10,"CUKUP",IF(AX50&gt;='DATA GURU'!$C$21-20,"KURANG",IF(AX50&lt;='DATA GURU'!$C$21-20,"KURANG SEKALI")))))</f>
        <v>KURANG SEKALI</v>
      </c>
      <c r="AZ50" s="190" t="str">
        <f>'FORM 365'!K43</f>
        <v>XII IPS 3</v>
      </c>
      <c r="BB50" s="153" t="str">
        <f>IF(AZ50=KELAS!$N$3,COUNTIFS($B$10:$B$115,"&lt;"&amp;B50,$AZ$10:$AZ$115,KELAS!$N$3)+COUNTIFS($B$10:$B50,B50,$AZ$10:$AZ50,KELAS!$N$3),"")</f>
        <v/>
      </c>
    </row>
    <row r="51" spans="1:54" ht="15" x14ac:dyDescent="0.25">
      <c r="A51" s="1">
        <v>42</v>
      </c>
      <c r="B51" s="117" t="str">
        <f>'FORM 365'!E44</f>
        <v>MUHAMMAD ZAKI</v>
      </c>
      <c r="C51" s="207">
        <f>'FORM 365'!B44</f>
        <v>44173.329722222203</v>
      </c>
      <c r="D51" s="207"/>
      <c r="E51" s="205">
        <f>'FORM 365'!C44</f>
        <v>44173.337164351797</v>
      </c>
      <c r="F51" s="206"/>
      <c r="G51" s="179">
        <f>'FORM 365'!C44</f>
        <v>44173.337164351797</v>
      </c>
      <c r="H51" s="133">
        <f>'FORM 365'!R44</f>
        <v>0</v>
      </c>
      <c r="I51" s="133">
        <f>IF(H51='DATA GURU'!$C$33,1,0)</f>
        <v>0</v>
      </c>
      <c r="J51" s="133">
        <f>'FORM 365'!U44</f>
        <v>5</v>
      </c>
      <c r="K51" s="133">
        <f>IF(J51='DATA GURU'!$C$33,1,0)</f>
        <v>1</v>
      </c>
      <c r="L51" s="133">
        <f>'FORM 365'!X44</f>
        <v>0</v>
      </c>
      <c r="M51" s="133">
        <f>IF(L51='DATA GURU'!$C$33,1,0)</f>
        <v>0</v>
      </c>
      <c r="N51" s="133">
        <f>'FORM 365'!AA44</f>
        <v>0</v>
      </c>
      <c r="O51" s="133">
        <f>IF(N51='DATA GURU'!$C$33,1,0)</f>
        <v>0</v>
      </c>
      <c r="P51" s="133">
        <f>'FORM 365'!AD44</f>
        <v>0</v>
      </c>
      <c r="Q51" s="133">
        <f>IF(P51='DATA GURU'!$C$33,1,0)</f>
        <v>0</v>
      </c>
      <c r="R51" s="133">
        <f>'FORM 365'!AG44</f>
        <v>0</v>
      </c>
      <c r="S51" s="133">
        <f>IF(R51='DATA GURU'!$C$33,1,0)</f>
        <v>0</v>
      </c>
      <c r="T51" s="133">
        <f>'FORM 365'!AJ44</f>
        <v>5</v>
      </c>
      <c r="U51" s="133">
        <f>IF(T51='DATA GURU'!$C$33,1,0)</f>
        <v>1</v>
      </c>
      <c r="V51" s="133">
        <f>'FORM 365'!AM44</f>
        <v>0</v>
      </c>
      <c r="W51" s="133">
        <f>IF(V51='DATA GURU'!$C$33,1,0)</f>
        <v>0</v>
      </c>
      <c r="X51" s="133">
        <f>'FORM 365'!AP44</f>
        <v>0</v>
      </c>
      <c r="Y51" s="133">
        <f>IF(X51='DATA GURU'!$C$33,1,0)</f>
        <v>0</v>
      </c>
      <c r="Z51" s="133">
        <f>'FORM 365'!AS44</f>
        <v>0</v>
      </c>
      <c r="AA51" s="133">
        <f>IF(Z51='DATA GURU'!$C$33,1,0)</f>
        <v>0</v>
      </c>
      <c r="AB51" s="133">
        <f>'FORM 365'!AV44</f>
        <v>0</v>
      </c>
      <c r="AC51" s="133">
        <f>IF(AB51='DATA GURU'!$C$33,1,0)</f>
        <v>0</v>
      </c>
      <c r="AD51" s="133">
        <f>'FORM 365'!AY44</f>
        <v>0</v>
      </c>
      <c r="AE51" s="133">
        <f>IF(AD51='DATA GURU'!$C$33,1,0)</f>
        <v>0</v>
      </c>
      <c r="AF51" s="133">
        <f>'FORM 365'!BB44</f>
        <v>0</v>
      </c>
      <c r="AG51" s="133">
        <f>IF(AF51='DATA GURU'!$C$33,1,0)</f>
        <v>0</v>
      </c>
      <c r="AH51" s="133">
        <f>'FORM 365'!BE44</f>
        <v>0</v>
      </c>
      <c r="AI51" s="133">
        <f>IF(AH51='DATA GURU'!$C$33,1,0)</f>
        <v>0</v>
      </c>
      <c r="AJ51" s="133">
        <f>'FORM 365'!BH44</f>
        <v>5</v>
      </c>
      <c r="AK51" s="133">
        <f>IF(AJ51='DATA GURU'!$C$33,1,0)</f>
        <v>1</v>
      </c>
      <c r="AL51" s="133">
        <f>'FORM 365'!BK44</f>
        <v>0</v>
      </c>
      <c r="AM51" s="133">
        <f>IF(AL51='DATA GURU'!$C$33,1,0)</f>
        <v>0</v>
      </c>
      <c r="AN51" s="133">
        <f>'FORM 365'!BN44</f>
        <v>5</v>
      </c>
      <c r="AO51" s="133">
        <f>IF(AN51='DATA GURU'!$C$33,1,0)</f>
        <v>1</v>
      </c>
      <c r="AP51" s="133">
        <f>'FORM 365'!BQ44</f>
        <v>0</v>
      </c>
      <c r="AQ51" s="133">
        <f>IF(AP51='DATA GURU'!$C$33,1,0)</f>
        <v>0</v>
      </c>
      <c r="AR51" s="133">
        <f>'FORM 365'!BT44</f>
        <v>0</v>
      </c>
      <c r="AS51" s="133">
        <f>IF(AR51='DATA GURU'!$C$33,1,0)</f>
        <v>0</v>
      </c>
      <c r="AT51" s="133">
        <f>'FORM 365'!BW44</f>
        <v>0</v>
      </c>
      <c r="AU51" s="133">
        <f>IF(AT51='DATA GURU'!$C$33,1,0)</f>
        <v>0</v>
      </c>
      <c r="AV51" s="134">
        <f t="shared" si="10"/>
        <v>4</v>
      </c>
      <c r="AW51" s="133">
        <f>'DATA GURU'!$C$23-AV51</f>
        <v>16</v>
      </c>
      <c r="AX51" s="135">
        <f>AV51*'DATA GURU'!$C$33</f>
        <v>20</v>
      </c>
      <c r="AY51" s="136" t="str">
        <f>IF(AX51&gt;='DATA GURU'!$C$21+20,"BAIK SEKALI",IF(AX51&gt;='DATA GURU'!$C$21,"BAIK ",IF(AX51&gt;='DATA GURU'!$C$21-10,"CUKUP",IF(AX51&gt;='DATA GURU'!$C$21-20,"KURANG",IF(AX51&lt;='DATA GURU'!$C$21-20,"KURANG SEKALI")))))</f>
        <v>KURANG SEKALI</v>
      </c>
      <c r="AZ51" s="190" t="str">
        <f>'FORM 365'!K44</f>
        <v>XII IPS 3</v>
      </c>
      <c r="BB51" s="153" t="str">
        <f>IF(AZ51=KELAS!$N$3,COUNTIFS($B$10:$B$115,"&lt;"&amp;B51,$AZ$10:$AZ$115,KELAS!$N$3)+COUNTIFS($B$10:$B51,B51,$AZ$10:$AZ51,KELAS!$N$3),"")</f>
        <v/>
      </c>
    </row>
    <row r="52" spans="1:54" ht="15" x14ac:dyDescent="0.25">
      <c r="A52" s="3">
        <v>43</v>
      </c>
      <c r="B52" s="117" t="str">
        <f>'FORM 365'!E45</f>
        <v>SEPTIAN NANDA</v>
      </c>
      <c r="C52" s="207">
        <f>'FORM 365'!B45</f>
        <v>44173.313020833302</v>
      </c>
      <c r="D52" s="207"/>
      <c r="E52" s="205">
        <f>'FORM 365'!C45</f>
        <v>44173.337175925903</v>
      </c>
      <c r="F52" s="206"/>
      <c r="G52" s="179">
        <f>'FORM 365'!C45</f>
        <v>44173.337175925903</v>
      </c>
      <c r="H52" s="133">
        <f>'FORM 365'!R45</f>
        <v>5</v>
      </c>
      <c r="I52" s="133">
        <f>IF(H52='DATA GURU'!$C$33,1,0)</f>
        <v>1</v>
      </c>
      <c r="J52" s="133">
        <f>'FORM 365'!U45</f>
        <v>5</v>
      </c>
      <c r="K52" s="133">
        <f>IF(J52='DATA GURU'!$C$33,1,0)</f>
        <v>1</v>
      </c>
      <c r="L52" s="133">
        <f>'FORM 365'!X45</f>
        <v>5</v>
      </c>
      <c r="M52" s="133">
        <f>IF(L52='DATA GURU'!$C$33,1,0)</f>
        <v>1</v>
      </c>
      <c r="N52" s="133">
        <f>'FORM 365'!AA45</f>
        <v>5</v>
      </c>
      <c r="O52" s="133">
        <f>IF(N52='DATA GURU'!$C$33,1,0)</f>
        <v>1</v>
      </c>
      <c r="P52" s="133">
        <f>'FORM 365'!AD45</f>
        <v>5</v>
      </c>
      <c r="Q52" s="133">
        <f>IF(P52='DATA GURU'!$C$33,1,0)</f>
        <v>1</v>
      </c>
      <c r="R52" s="133">
        <f>'FORM 365'!AG45</f>
        <v>5</v>
      </c>
      <c r="S52" s="133">
        <f>IF(R52='DATA GURU'!$C$33,1,0)</f>
        <v>1</v>
      </c>
      <c r="T52" s="133">
        <f>'FORM 365'!AJ45</f>
        <v>0</v>
      </c>
      <c r="U52" s="133">
        <f>IF(T52='DATA GURU'!$C$33,1,0)</f>
        <v>0</v>
      </c>
      <c r="V52" s="133">
        <f>'FORM 365'!AM45</f>
        <v>5</v>
      </c>
      <c r="W52" s="133">
        <f>IF(V52='DATA GURU'!$C$33,1,0)</f>
        <v>1</v>
      </c>
      <c r="X52" s="133">
        <f>'FORM 365'!AP45</f>
        <v>5</v>
      </c>
      <c r="Y52" s="133">
        <f>IF(X52='DATA GURU'!$C$33,1,0)</f>
        <v>1</v>
      </c>
      <c r="Z52" s="133">
        <f>'FORM 365'!AS45</f>
        <v>5</v>
      </c>
      <c r="AA52" s="133">
        <f>IF(Z52='DATA GURU'!$C$33,1,0)</f>
        <v>1</v>
      </c>
      <c r="AB52" s="133">
        <f>'FORM 365'!AV45</f>
        <v>0</v>
      </c>
      <c r="AC52" s="133">
        <f>IF(AB52='DATA GURU'!$C$33,1,0)</f>
        <v>0</v>
      </c>
      <c r="AD52" s="133">
        <f>'FORM 365'!AY45</f>
        <v>0</v>
      </c>
      <c r="AE52" s="133">
        <f>IF(AD52='DATA GURU'!$C$33,1,0)</f>
        <v>0</v>
      </c>
      <c r="AF52" s="133">
        <f>'FORM 365'!BB45</f>
        <v>5</v>
      </c>
      <c r="AG52" s="133">
        <f>IF(AF52='DATA GURU'!$C$33,1,0)</f>
        <v>1</v>
      </c>
      <c r="AH52" s="133">
        <f>'FORM 365'!BE45</f>
        <v>5</v>
      </c>
      <c r="AI52" s="133">
        <f>IF(AH52='DATA GURU'!$C$33,1,0)</f>
        <v>1</v>
      </c>
      <c r="AJ52" s="133">
        <f>'FORM 365'!BH45</f>
        <v>5</v>
      </c>
      <c r="AK52" s="133">
        <f>IF(AJ52='DATA GURU'!$C$33,1,0)</f>
        <v>1</v>
      </c>
      <c r="AL52" s="133">
        <f>'FORM 365'!BK45</f>
        <v>5</v>
      </c>
      <c r="AM52" s="133">
        <f>IF(AL52='DATA GURU'!$C$33,1,0)</f>
        <v>1</v>
      </c>
      <c r="AN52" s="133">
        <f>'FORM 365'!BN45</f>
        <v>5</v>
      </c>
      <c r="AO52" s="133">
        <f>IF(AN52='DATA GURU'!$C$33,1,0)</f>
        <v>1</v>
      </c>
      <c r="AP52" s="133">
        <f>'FORM 365'!BQ45</f>
        <v>5</v>
      </c>
      <c r="AQ52" s="133">
        <f>IF(AP52='DATA GURU'!$C$33,1,0)</f>
        <v>1</v>
      </c>
      <c r="AR52" s="133">
        <f>'FORM 365'!BT45</f>
        <v>5</v>
      </c>
      <c r="AS52" s="133">
        <f>IF(AR52='DATA GURU'!$C$33,1,0)</f>
        <v>1</v>
      </c>
      <c r="AT52" s="133">
        <f>'FORM 365'!BW45</f>
        <v>5</v>
      </c>
      <c r="AU52" s="133">
        <f>IF(AT52='DATA GURU'!$C$33,1,0)</f>
        <v>1</v>
      </c>
      <c r="AV52" s="134">
        <f t="shared" si="10"/>
        <v>17</v>
      </c>
      <c r="AW52" s="133">
        <f>'DATA GURU'!$C$23-AV52</f>
        <v>3</v>
      </c>
      <c r="AX52" s="135">
        <f>AV52*'DATA GURU'!$C$33</f>
        <v>85</v>
      </c>
      <c r="AY52" s="136" t="str">
        <f>IF(AX52&gt;='DATA GURU'!$C$21+20,"BAIK SEKALI",IF(AX52&gt;='DATA GURU'!$C$21,"BAIK ",IF(AX52&gt;='DATA GURU'!$C$21-10,"CUKUP",IF(AX52&gt;='DATA GURU'!$C$21-20,"KURANG",IF(AX52&lt;='DATA GURU'!$C$21-20,"KURANG SEKALI")))))</f>
        <v xml:space="preserve">BAIK </v>
      </c>
      <c r="AZ52" s="190" t="str">
        <f>'FORM 365'!K45</f>
        <v>XII IPA 3</v>
      </c>
      <c r="BB52" s="153" t="str">
        <f>IF(AZ52=KELAS!$N$3,COUNTIFS($B$10:$B$115,"&lt;"&amp;B52,$AZ$10:$AZ$115,KELAS!$N$3)+COUNTIFS($B$10:$B52,B52,$AZ$10:$AZ52,KELAS!$N$3),"")</f>
        <v/>
      </c>
    </row>
    <row r="53" spans="1:54" ht="15" x14ac:dyDescent="0.25">
      <c r="A53" s="1">
        <v>44</v>
      </c>
      <c r="B53" s="117" t="str">
        <f>'FORM 365'!E46</f>
        <v>FEBBY PRIANSYAH</v>
      </c>
      <c r="C53" s="207">
        <f>'FORM 365'!B46</f>
        <v>44173.3129976852</v>
      </c>
      <c r="D53" s="207"/>
      <c r="E53" s="205">
        <f>'FORM 365'!C46</f>
        <v>44173.337349537003</v>
      </c>
      <c r="F53" s="206"/>
      <c r="G53" s="179">
        <f>'FORM 365'!C46</f>
        <v>44173.337349537003</v>
      </c>
      <c r="H53" s="133">
        <f>'FORM 365'!R46</f>
        <v>0</v>
      </c>
      <c r="I53" s="133">
        <f>IF(H53='DATA GURU'!$C$33,1,0)</f>
        <v>0</v>
      </c>
      <c r="J53" s="133">
        <f>'FORM 365'!U46</f>
        <v>5</v>
      </c>
      <c r="K53" s="133">
        <f>IF(J53='DATA GURU'!$C$33,1,0)</f>
        <v>1</v>
      </c>
      <c r="L53" s="133">
        <f>'FORM 365'!X46</f>
        <v>0</v>
      </c>
      <c r="M53" s="133">
        <f>IF(L53='DATA GURU'!$C$33,1,0)</f>
        <v>0</v>
      </c>
      <c r="N53" s="133">
        <f>'FORM 365'!AA46</f>
        <v>5</v>
      </c>
      <c r="O53" s="133">
        <f>IF(N53='DATA GURU'!$C$33,1,0)</f>
        <v>1</v>
      </c>
      <c r="P53" s="133">
        <f>'FORM 365'!AD46</f>
        <v>5</v>
      </c>
      <c r="Q53" s="133">
        <f>IF(P53='DATA GURU'!$C$33,1,0)</f>
        <v>1</v>
      </c>
      <c r="R53" s="133">
        <f>'FORM 365'!AG46</f>
        <v>0</v>
      </c>
      <c r="S53" s="133">
        <f>IF(R53='DATA GURU'!$C$33,1,0)</f>
        <v>0</v>
      </c>
      <c r="T53" s="133">
        <f>'FORM 365'!AJ46</f>
        <v>5</v>
      </c>
      <c r="U53" s="133">
        <f>IF(T53='DATA GURU'!$C$33,1,0)</f>
        <v>1</v>
      </c>
      <c r="V53" s="133">
        <f>'FORM 365'!AM46</f>
        <v>5</v>
      </c>
      <c r="W53" s="133">
        <f>IF(V53='DATA GURU'!$C$33,1,0)</f>
        <v>1</v>
      </c>
      <c r="X53" s="133">
        <f>'FORM 365'!AP46</f>
        <v>5</v>
      </c>
      <c r="Y53" s="133">
        <f>IF(X53='DATA GURU'!$C$33,1,0)</f>
        <v>1</v>
      </c>
      <c r="Z53" s="133">
        <f>'FORM 365'!AS46</f>
        <v>5</v>
      </c>
      <c r="AA53" s="133">
        <f>IF(Z53='DATA GURU'!$C$33,1,0)</f>
        <v>1</v>
      </c>
      <c r="AB53" s="133">
        <f>'FORM 365'!AV46</f>
        <v>5</v>
      </c>
      <c r="AC53" s="133">
        <f>IF(AB53='DATA GURU'!$C$33,1,0)</f>
        <v>1</v>
      </c>
      <c r="AD53" s="133">
        <f>'FORM 365'!AY46</f>
        <v>5</v>
      </c>
      <c r="AE53" s="133">
        <f>IF(AD53='DATA GURU'!$C$33,1,0)</f>
        <v>1</v>
      </c>
      <c r="AF53" s="133">
        <f>'FORM 365'!BB46</f>
        <v>5</v>
      </c>
      <c r="AG53" s="133">
        <f>IF(AF53='DATA GURU'!$C$33,1,0)</f>
        <v>1</v>
      </c>
      <c r="AH53" s="133">
        <f>'FORM 365'!BE46</f>
        <v>0</v>
      </c>
      <c r="AI53" s="133">
        <f>IF(AH53='DATA GURU'!$C$33,1,0)</f>
        <v>0</v>
      </c>
      <c r="AJ53" s="133">
        <f>'FORM 365'!BH46</f>
        <v>5</v>
      </c>
      <c r="AK53" s="133">
        <f>IF(AJ53='DATA GURU'!$C$33,1,0)</f>
        <v>1</v>
      </c>
      <c r="AL53" s="133">
        <f>'FORM 365'!BK46</f>
        <v>5</v>
      </c>
      <c r="AM53" s="133">
        <f>IF(AL53='DATA GURU'!$C$33,1,0)</f>
        <v>1</v>
      </c>
      <c r="AN53" s="133">
        <f>'FORM 365'!BN46</f>
        <v>5</v>
      </c>
      <c r="AO53" s="133">
        <f>IF(AN53='DATA GURU'!$C$33,1,0)</f>
        <v>1</v>
      </c>
      <c r="AP53" s="133">
        <f>'FORM 365'!BQ46</f>
        <v>5</v>
      </c>
      <c r="AQ53" s="133">
        <f>IF(AP53='DATA GURU'!$C$33,1,0)</f>
        <v>1</v>
      </c>
      <c r="AR53" s="133">
        <f>'FORM 365'!BT46</f>
        <v>5</v>
      </c>
      <c r="AS53" s="133">
        <f>IF(AR53='DATA GURU'!$C$33,1,0)</f>
        <v>1</v>
      </c>
      <c r="AT53" s="133">
        <f>'FORM 365'!BW46</f>
        <v>5</v>
      </c>
      <c r="AU53" s="133">
        <f>IF(AT53='DATA GURU'!$C$33,1,0)</f>
        <v>1</v>
      </c>
      <c r="AV53" s="134">
        <f t="shared" si="10"/>
        <v>16</v>
      </c>
      <c r="AW53" s="133">
        <f>'DATA GURU'!$C$23-AV53</f>
        <v>4</v>
      </c>
      <c r="AX53" s="135">
        <f>AV53*'DATA GURU'!$C$33</f>
        <v>80</v>
      </c>
      <c r="AY53" s="136" t="str">
        <f>IF(AX53&gt;='DATA GURU'!$C$21+20,"BAIK SEKALI",IF(AX53&gt;='DATA GURU'!$C$21,"BAIK ",IF(AX53&gt;='DATA GURU'!$C$21-10,"CUKUP",IF(AX53&gt;='DATA GURU'!$C$21-20,"KURANG",IF(AX53&lt;='DATA GURU'!$C$21-20,"KURANG SEKALI")))))</f>
        <v xml:space="preserve">BAIK </v>
      </c>
      <c r="AZ53" s="190" t="str">
        <f>'FORM 365'!K46</f>
        <v>XII IPS 1</v>
      </c>
      <c r="BB53" s="153">
        <f>IF(AZ53=KELAS!$N$3,COUNTIFS($B$10:$B$115,"&lt;"&amp;B53,$AZ$10:$AZ$115,KELAS!$N$3)+COUNTIFS($B$10:$B53,B53,$AZ$10:$AZ53,KELAS!$N$3),"")</f>
        <v>4</v>
      </c>
    </row>
    <row r="54" spans="1:54" ht="15" x14ac:dyDescent="0.25">
      <c r="A54" s="3">
        <v>45</v>
      </c>
      <c r="B54" s="117" t="str">
        <f>'FORM 365'!E47</f>
        <v>SARMILA SARMILA</v>
      </c>
      <c r="C54" s="207">
        <f>'FORM 365'!B47</f>
        <v>44173.320462962998</v>
      </c>
      <c r="D54" s="207"/>
      <c r="E54" s="205">
        <f>'FORM 365'!C47</f>
        <v>44173.337615740696</v>
      </c>
      <c r="F54" s="206"/>
      <c r="G54" s="179">
        <f>'FORM 365'!C47</f>
        <v>44173.337615740696</v>
      </c>
      <c r="H54" s="133">
        <f>'FORM 365'!R47</f>
        <v>5</v>
      </c>
      <c r="I54" s="133">
        <f>IF(H54='DATA GURU'!$C$33,1,0)</f>
        <v>1</v>
      </c>
      <c r="J54" s="133">
        <f>'FORM 365'!U47</f>
        <v>5</v>
      </c>
      <c r="K54" s="133">
        <f>IF(J54='DATA GURU'!$C$33,1,0)</f>
        <v>1</v>
      </c>
      <c r="L54" s="133">
        <f>'FORM 365'!X47</f>
        <v>0</v>
      </c>
      <c r="M54" s="133">
        <f>IF(L54='DATA GURU'!$C$33,1,0)</f>
        <v>0</v>
      </c>
      <c r="N54" s="133">
        <f>'FORM 365'!AA47</f>
        <v>0</v>
      </c>
      <c r="O54" s="133">
        <f>IF(N54='DATA GURU'!$C$33,1,0)</f>
        <v>0</v>
      </c>
      <c r="P54" s="133">
        <f>'FORM 365'!AD47</f>
        <v>5</v>
      </c>
      <c r="Q54" s="133">
        <f>IF(P54='DATA GURU'!$C$33,1,0)</f>
        <v>1</v>
      </c>
      <c r="R54" s="133">
        <f>'FORM 365'!AG47</f>
        <v>0</v>
      </c>
      <c r="S54" s="133">
        <f>IF(R54='DATA GURU'!$C$33,1,0)</f>
        <v>0</v>
      </c>
      <c r="T54" s="133">
        <f>'FORM 365'!AJ47</f>
        <v>0</v>
      </c>
      <c r="U54" s="133">
        <f>IF(T54='DATA GURU'!$C$33,1,0)</f>
        <v>0</v>
      </c>
      <c r="V54" s="133">
        <f>'FORM 365'!AM47</f>
        <v>0</v>
      </c>
      <c r="W54" s="133">
        <f>IF(V54='DATA GURU'!$C$33,1,0)</f>
        <v>0</v>
      </c>
      <c r="X54" s="133">
        <f>'FORM 365'!AP47</f>
        <v>0</v>
      </c>
      <c r="Y54" s="133">
        <f>IF(X54='DATA GURU'!$C$33,1,0)</f>
        <v>0</v>
      </c>
      <c r="Z54" s="133">
        <f>'FORM 365'!AS47</f>
        <v>5</v>
      </c>
      <c r="AA54" s="133">
        <f>IF(Z54='DATA GURU'!$C$33,1,0)</f>
        <v>1</v>
      </c>
      <c r="AB54" s="133">
        <f>'FORM 365'!AV47</f>
        <v>5</v>
      </c>
      <c r="AC54" s="133">
        <f>IF(AB54='DATA GURU'!$C$33,1,0)</f>
        <v>1</v>
      </c>
      <c r="AD54" s="133">
        <f>'FORM 365'!AY47</f>
        <v>5</v>
      </c>
      <c r="AE54" s="133">
        <f>IF(AD54='DATA GURU'!$C$33,1,0)</f>
        <v>1</v>
      </c>
      <c r="AF54" s="133">
        <f>'FORM 365'!BB47</f>
        <v>5</v>
      </c>
      <c r="AG54" s="133">
        <f>IF(AF54='DATA GURU'!$C$33,1,0)</f>
        <v>1</v>
      </c>
      <c r="AH54" s="133">
        <f>'FORM 365'!BE47</f>
        <v>0</v>
      </c>
      <c r="AI54" s="133">
        <f>IF(AH54='DATA GURU'!$C$33,1,0)</f>
        <v>0</v>
      </c>
      <c r="AJ54" s="133">
        <f>'FORM 365'!BH47</f>
        <v>0</v>
      </c>
      <c r="AK54" s="133">
        <f>IF(AJ54='DATA GURU'!$C$33,1,0)</f>
        <v>0</v>
      </c>
      <c r="AL54" s="133">
        <f>'FORM 365'!BK47</f>
        <v>5</v>
      </c>
      <c r="AM54" s="133">
        <f>IF(AL54='DATA GURU'!$C$33,1,0)</f>
        <v>1</v>
      </c>
      <c r="AN54" s="133">
        <f>'FORM 365'!BN47</f>
        <v>5</v>
      </c>
      <c r="AO54" s="133">
        <f>IF(AN54='DATA GURU'!$C$33,1,0)</f>
        <v>1</v>
      </c>
      <c r="AP54" s="133">
        <f>'FORM 365'!BQ47</f>
        <v>5</v>
      </c>
      <c r="AQ54" s="133">
        <f>IF(AP54='DATA GURU'!$C$33,1,0)</f>
        <v>1</v>
      </c>
      <c r="AR54" s="133">
        <f>'FORM 365'!BT47</f>
        <v>5</v>
      </c>
      <c r="AS54" s="133">
        <f>IF(AR54='DATA GURU'!$C$33,1,0)</f>
        <v>1</v>
      </c>
      <c r="AT54" s="133">
        <f>'FORM 365'!BW47</f>
        <v>5</v>
      </c>
      <c r="AU54" s="133">
        <f>IF(AT54='DATA GURU'!$C$33,1,0)</f>
        <v>1</v>
      </c>
      <c r="AV54" s="134">
        <f t="shared" si="10"/>
        <v>12</v>
      </c>
      <c r="AW54" s="133">
        <f>'DATA GURU'!$C$23-AV54</f>
        <v>8</v>
      </c>
      <c r="AX54" s="135">
        <f>AV54*'DATA GURU'!$C$33</f>
        <v>60</v>
      </c>
      <c r="AY54" s="136" t="str">
        <f>IF(AX54&gt;='DATA GURU'!$C$21+20,"BAIK SEKALI",IF(AX54&gt;='DATA GURU'!$C$21,"BAIK ",IF(AX54&gt;='DATA GURU'!$C$21-10,"CUKUP",IF(AX54&gt;='DATA GURU'!$C$21-20,"KURANG",IF(AX54&lt;='DATA GURU'!$C$21-20,"KURANG SEKALI")))))</f>
        <v>KURANG</v>
      </c>
      <c r="AZ54" s="190" t="str">
        <f>'FORM 365'!K47</f>
        <v>XII IPA 2</v>
      </c>
      <c r="BB54" s="153" t="str">
        <f>IF(AZ54=KELAS!$N$3,COUNTIFS($B$10:$B$115,"&lt;"&amp;B54,$AZ$10:$AZ$115,KELAS!$N$3)+COUNTIFS($B$10:$B54,B54,$AZ$10:$AZ54,KELAS!$N$3),"")</f>
        <v/>
      </c>
    </row>
    <row r="55" spans="1:54" ht="15" x14ac:dyDescent="0.25">
      <c r="A55" s="1">
        <v>46</v>
      </c>
      <c r="B55" s="117" t="str">
        <f>'FORM 365'!E48</f>
        <v>NABILLAH SAPUTRI</v>
      </c>
      <c r="C55" s="207">
        <f>'FORM 365'!B48</f>
        <v>44173.314814814803</v>
      </c>
      <c r="D55" s="207"/>
      <c r="E55" s="205">
        <f>'FORM 365'!C48</f>
        <v>44173.338101851798</v>
      </c>
      <c r="F55" s="206"/>
      <c r="G55" s="179">
        <f>'FORM 365'!C48</f>
        <v>44173.338101851798</v>
      </c>
      <c r="H55" s="133">
        <f>'FORM 365'!R48</f>
        <v>0</v>
      </c>
      <c r="I55" s="133">
        <f>IF(H55='DATA GURU'!$C$33,1,0)</f>
        <v>0</v>
      </c>
      <c r="J55" s="133">
        <f>'FORM 365'!U48</f>
        <v>5</v>
      </c>
      <c r="K55" s="133">
        <f>IF(J55='DATA GURU'!$C$33,1,0)</f>
        <v>1</v>
      </c>
      <c r="L55" s="133">
        <f>'FORM 365'!X48</f>
        <v>0</v>
      </c>
      <c r="M55" s="133">
        <f>IF(L55='DATA GURU'!$C$33,1,0)</f>
        <v>0</v>
      </c>
      <c r="N55" s="133">
        <f>'FORM 365'!AA48</f>
        <v>0</v>
      </c>
      <c r="O55" s="133">
        <f>IF(N55='DATA GURU'!$C$33,1,0)</f>
        <v>0</v>
      </c>
      <c r="P55" s="133">
        <f>'FORM 365'!AD48</f>
        <v>0</v>
      </c>
      <c r="Q55" s="133">
        <f>IF(P55='DATA GURU'!$C$33,1,0)</f>
        <v>0</v>
      </c>
      <c r="R55" s="133">
        <f>'FORM 365'!AG48</f>
        <v>0</v>
      </c>
      <c r="S55" s="133">
        <f>IF(R55='DATA GURU'!$C$33,1,0)</f>
        <v>0</v>
      </c>
      <c r="T55" s="133">
        <f>'FORM 365'!AJ48</f>
        <v>5</v>
      </c>
      <c r="U55" s="133">
        <f>IF(T55='DATA GURU'!$C$33,1,0)</f>
        <v>1</v>
      </c>
      <c r="V55" s="133">
        <f>'FORM 365'!AM48</f>
        <v>0</v>
      </c>
      <c r="W55" s="133">
        <f>IF(V55='DATA GURU'!$C$33,1,0)</f>
        <v>0</v>
      </c>
      <c r="X55" s="133">
        <f>'FORM 365'!AP48</f>
        <v>0</v>
      </c>
      <c r="Y55" s="133">
        <f>IF(X55='DATA GURU'!$C$33,1,0)</f>
        <v>0</v>
      </c>
      <c r="Z55" s="133">
        <f>'FORM 365'!AS48</f>
        <v>5</v>
      </c>
      <c r="AA55" s="133">
        <f>IF(Z55='DATA GURU'!$C$33,1,0)</f>
        <v>1</v>
      </c>
      <c r="AB55" s="133">
        <f>'FORM 365'!AV48</f>
        <v>5</v>
      </c>
      <c r="AC55" s="133">
        <f>IF(AB55='DATA GURU'!$C$33,1,0)</f>
        <v>1</v>
      </c>
      <c r="AD55" s="133">
        <f>'FORM 365'!AY48</f>
        <v>0</v>
      </c>
      <c r="AE55" s="133">
        <f>IF(AD55='DATA GURU'!$C$33,1,0)</f>
        <v>0</v>
      </c>
      <c r="AF55" s="133">
        <f>'FORM 365'!BB48</f>
        <v>0</v>
      </c>
      <c r="AG55" s="133">
        <f>IF(AF55='DATA GURU'!$C$33,1,0)</f>
        <v>0</v>
      </c>
      <c r="AH55" s="133">
        <f>'FORM 365'!BE48</f>
        <v>5</v>
      </c>
      <c r="AI55" s="133">
        <f>IF(AH55='DATA GURU'!$C$33,1,0)</f>
        <v>1</v>
      </c>
      <c r="AJ55" s="133">
        <f>'FORM 365'!BH48</f>
        <v>0</v>
      </c>
      <c r="AK55" s="133">
        <f>IF(AJ55='DATA GURU'!$C$33,1,0)</f>
        <v>0</v>
      </c>
      <c r="AL55" s="133">
        <f>'FORM 365'!BK48</f>
        <v>0</v>
      </c>
      <c r="AM55" s="133">
        <f>IF(AL55='DATA GURU'!$C$33,1,0)</f>
        <v>0</v>
      </c>
      <c r="AN55" s="133">
        <f>'FORM 365'!BN48</f>
        <v>5</v>
      </c>
      <c r="AO55" s="133">
        <f>IF(AN55='DATA GURU'!$C$33,1,0)</f>
        <v>1</v>
      </c>
      <c r="AP55" s="133">
        <f>'FORM 365'!BQ48</f>
        <v>0</v>
      </c>
      <c r="AQ55" s="133">
        <f>IF(AP55='DATA GURU'!$C$33,1,0)</f>
        <v>0</v>
      </c>
      <c r="AR55" s="133">
        <f>'FORM 365'!BT48</f>
        <v>0</v>
      </c>
      <c r="AS55" s="133">
        <f>IF(AR55='DATA GURU'!$C$33,1,0)</f>
        <v>0</v>
      </c>
      <c r="AT55" s="133">
        <f>'FORM 365'!BW48</f>
        <v>0</v>
      </c>
      <c r="AU55" s="133">
        <f>IF(AT55='DATA GURU'!$C$33,1,0)</f>
        <v>0</v>
      </c>
      <c r="AV55" s="134">
        <f t="shared" si="10"/>
        <v>6</v>
      </c>
      <c r="AW55" s="133">
        <f>'DATA GURU'!$C$23-AV55</f>
        <v>14</v>
      </c>
      <c r="AX55" s="135">
        <f>AV55*'DATA GURU'!$C$33</f>
        <v>30</v>
      </c>
      <c r="AY55" s="136" t="str">
        <f>IF(AX55&gt;='DATA GURU'!$C$21+20,"BAIK SEKALI",IF(AX55&gt;='DATA GURU'!$C$21,"BAIK ",IF(AX55&gt;='DATA GURU'!$C$21-10,"CUKUP",IF(AX55&gt;='DATA GURU'!$C$21-20,"KURANG",IF(AX55&lt;='DATA GURU'!$C$21-20,"KURANG SEKALI")))))</f>
        <v>KURANG SEKALI</v>
      </c>
      <c r="AZ55" s="190" t="str">
        <f>'FORM 365'!K48</f>
        <v>XII IPA 2</v>
      </c>
      <c r="BB55" s="153" t="str">
        <f>IF(AZ55=KELAS!$N$3,COUNTIFS($B$10:$B$115,"&lt;"&amp;B55,$AZ$10:$AZ$115,KELAS!$N$3)+COUNTIFS($B$10:$B55,B55,$AZ$10:$AZ55,KELAS!$N$3),"")</f>
        <v/>
      </c>
    </row>
    <row r="56" spans="1:54" ht="15" x14ac:dyDescent="0.25">
      <c r="A56" s="3">
        <v>47</v>
      </c>
      <c r="B56" s="117" t="str">
        <f>'FORM 365'!E49</f>
        <v>MIRNAWATI SAFITI</v>
      </c>
      <c r="C56" s="207">
        <f>'FORM 365'!B49</f>
        <v>44173.312696759298</v>
      </c>
      <c r="D56" s="207"/>
      <c r="E56" s="205">
        <f>'FORM 365'!C49</f>
        <v>44173.338854166701</v>
      </c>
      <c r="F56" s="206"/>
      <c r="G56" s="179">
        <f>'FORM 365'!C49</f>
        <v>44173.338854166701</v>
      </c>
      <c r="H56" s="133">
        <f>'FORM 365'!R49</f>
        <v>5</v>
      </c>
      <c r="I56" s="133">
        <f>IF(H56='DATA GURU'!$C$33,1,0)</f>
        <v>1</v>
      </c>
      <c r="J56" s="133">
        <f>'FORM 365'!U49</f>
        <v>5</v>
      </c>
      <c r="K56" s="133">
        <f>IF(J56='DATA GURU'!$C$33,1,0)</f>
        <v>1</v>
      </c>
      <c r="L56" s="133">
        <f>'FORM 365'!X49</f>
        <v>0</v>
      </c>
      <c r="M56" s="133">
        <f>IF(L56='DATA GURU'!$C$33,1,0)</f>
        <v>0</v>
      </c>
      <c r="N56" s="133">
        <f>'FORM 365'!AA49</f>
        <v>5</v>
      </c>
      <c r="O56" s="133">
        <f>IF(N56='DATA GURU'!$C$33,1,0)</f>
        <v>1</v>
      </c>
      <c r="P56" s="133">
        <f>'FORM 365'!AD49</f>
        <v>5</v>
      </c>
      <c r="Q56" s="133">
        <f>IF(P56='DATA GURU'!$C$33,1,0)</f>
        <v>1</v>
      </c>
      <c r="R56" s="133">
        <f>'FORM 365'!AG49</f>
        <v>5</v>
      </c>
      <c r="S56" s="133">
        <f>IF(R56='DATA GURU'!$C$33,1,0)</f>
        <v>1</v>
      </c>
      <c r="T56" s="133">
        <f>'FORM 365'!AJ49</f>
        <v>0</v>
      </c>
      <c r="U56" s="133">
        <f>IF(T56='DATA GURU'!$C$33,1,0)</f>
        <v>0</v>
      </c>
      <c r="V56" s="133">
        <f>'FORM 365'!AM49</f>
        <v>5</v>
      </c>
      <c r="W56" s="133">
        <f>IF(V56='DATA GURU'!$C$33,1,0)</f>
        <v>1</v>
      </c>
      <c r="X56" s="133">
        <f>'FORM 365'!AP49</f>
        <v>5</v>
      </c>
      <c r="Y56" s="133">
        <f>IF(X56='DATA GURU'!$C$33,1,0)</f>
        <v>1</v>
      </c>
      <c r="Z56" s="133">
        <f>'FORM 365'!AS49</f>
        <v>5</v>
      </c>
      <c r="AA56" s="133">
        <f>IF(Z56='DATA GURU'!$C$33,1,0)</f>
        <v>1</v>
      </c>
      <c r="AB56" s="133">
        <f>'FORM 365'!AV49</f>
        <v>5</v>
      </c>
      <c r="AC56" s="133">
        <f>IF(AB56='DATA GURU'!$C$33,1,0)</f>
        <v>1</v>
      </c>
      <c r="AD56" s="133">
        <f>'FORM 365'!AY49</f>
        <v>5</v>
      </c>
      <c r="AE56" s="133">
        <f>IF(AD56='DATA GURU'!$C$33,1,0)</f>
        <v>1</v>
      </c>
      <c r="AF56" s="133">
        <f>'FORM 365'!BB49</f>
        <v>5</v>
      </c>
      <c r="AG56" s="133">
        <f>IF(AF56='DATA GURU'!$C$33,1,0)</f>
        <v>1</v>
      </c>
      <c r="AH56" s="133">
        <f>'FORM 365'!BE49</f>
        <v>5</v>
      </c>
      <c r="AI56" s="133">
        <f>IF(AH56='DATA GURU'!$C$33,1,0)</f>
        <v>1</v>
      </c>
      <c r="AJ56" s="133">
        <f>'FORM 365'!BH49</f>
        <v>5</v>
      </c>
      <c r="AK56" s="133">
        <f>IF(AJ56='DATA GURU'!$C$33,1,0)</f>
        <v>1</v>
      </c>
      <c r="AL56" s="133">
        <f>'FORM 365'!BK49</f>
        <v>5</v>
      </c>
      <c r="AM56" s="133">
        <f>IF(AL56='DATA GURU'!$C$33,1,0)</f>
        <v>1</v>
      </c>
      <c r="AN56" s="133">
        <f>'FORM 365'!BN49</f>
        <v>0</v>
      </c>
      <c r="AO56" s="133">
        <f>IF(AN56='DATA GURU'!$C$33,1,0)</f>
        <v>0</v>
      </c>
      <c r="AP56" s="133">
        <f>'FORM 365'!BQ49</f>
        <v>5</v>
      </c>
      <c r="AQ56" s="133">
        <f>IF(AP56='DATA GURU'!$C$33,1,0)</f>
        <v>1</v>
      </c>
      <c r="AR56" s="133">
        <f>'FORM 365'!BT49</f>
        <v>5</v>
      </c>
      <c r="AS56" s="133">
        <f>IF(AR56='DATA GURU'!$C$33,1,0)</f>
        <v>1</v>
      </c>
      <c r="AT56" s="133">
        <f>'FORM 365'!BW49</f>
        <v>5</v>
      </c>
      <c r="AU56" s="133">
        <f>IF(AT56='DATA GURU'!$C$33,1,0)</f>
        <v>1</v>
      </c>
      <c r="AV56" s="134">
        <f t="shared" si="10"/>
        <v>17</v>
      </c>
      <c r="AW56" s="133">
        <f>'DATA GURU'!$C$23-AV56</f>
        <v>3</v>
      </c>
      <c r="AX56" s="135">
        <f>AV56*'DATA GURU'!$C$33</f>
        <v>85</v>
      </c>
      <c r="AY56" s="136" t="str">
        <f>IF(AX56&gt;='DATA GURU'!$C$21+20,"BAIK SEKALI",IF(AX56&gt;='DATA GURU'!$C$21,"BAIK ",IF(AX56&gt;='DATA GURU'!$C$21-10,"CUKUP",IF(AX56&gt;='DATA GURU'!$C$21-20,"KURANG",IF(AX56&lt;='DATA GURU'!$C$21-20,"KURANG SEKALI")))))</f>
        <v xml:space="preserve">BAIK </v>
      </c>
      <c r="AZ56" s="190" t="str">
        <f>'FORM 365'!K49</f>
        <v>XII IPA 1</v>
      </c>
      <c r="BB56" s="153" t="str">
        <f>IF(AZ56=KELAS!$N$3,COUNTIFS($B$10:$B$115,"&lt;"&amp;B56,$AZ$10:$AZ$115,KELAS!$N$3)+COUNTIFS($B$10:$B56,B56,$AZ$10:$AZ56,KELAS!$N$3),"")</f>
        <v/>
      </c>
    </row>
    <row r="57" spans="1:54" ht="15" x14ac:dyDescent="0.25">
      <c r="A57" s="1">
        <v>48</v>
      </c>
      <c r="B57" s="117" t="str">
        <f>'FORM 365'!E50</f>
        <v>NURUL HALIZA</v>
      </c>
      <c r="C57" s="207">
        <f>'FORM 365'!B50</f>
        <v>44173.312939814801</v>
      </c>
      <c r="D57" s="207"/>
      <c r="E57" s="205">
        <f>'FORM 365'!C50</f>
        <v>44173.338923611103</v>
      </c>
      <c r="F57" s="206"/>
      <c r="G57" s="179">
        <f>'FORM 365'!C50</f>
        <v>44173.338923611103</v>
      </c>
      <c r="H57" s="133">
        <f>'FORM 365'!R50</f>
        <v>5</v>
      </c>
      <c r="I57" s="133">
        <f>IF(H57='DATA GURU'!$C$33,1,0)</f>
        <v>1</v>
      </c>
      <c r="J57" s="133">
        <f>'FORM 365'!U50</f>
        <v>5</v>
      </c>
      <c r="K57" s="133">
        <f>IF(J57='DATA GURU'!$C$33,1,0)</f>
        <v>1</v>
      </c>
      <c r="L57" s="133">
        <f>'FORM 365'!X50</f>
        <v>0</v>
      </c>
      <c r="M57" s="133">
        <f>IF(L57='DATA GURU'!$C$33,1,0)</f>
        <v>0</v>
      </c>
      <c r="N57" s="133">
        <f>'FORM 365'!AA50</f>
        <v>5</v>
      </c>
      <c r="O57" s="133">
        <f>IF(N57='DATA GURU'!$C$33,1,0)</f>
        <v>1</v>
      </c>
      <c r="P57" s="133">
        <f>'FORM 365'!AD50</f>
        <v>5</v>
      </c>
      <c r="Q57" s="133">
        <f>IF(P57='DATA GURU'!$C$33,1,0)</f>
        <v>1</v>
      </c>
      <c r="R57" s="133">
        <f>'FORM 365'!AG50</f>
        <v>5</v>
      </c>
      <c r="S57" s="133">
        <f>IF(R57='DATA GURU'!$C$33,1,0)</f>
        <v>1</v>
      </c>
      <c r="T57" s="133">
        <f>'FORM 365'!AJ50</f>
        <v>5</v>
      </c>
      <c r="U57" s="133">
        <f>IF(T57='DATA GURU'!$C$33,1,0)</f>
        <v>1</v>
      </c>
      <c r="V57" s="133">
        <f>'FORM 365'!AM50</f>
        <v>5</v>
      </c>
      <c r="W57" s="133">
        <f>IF(V57='DATA GURU'!$C$33,1,0)</f>
        <v>1</v>
      </c>
      <c r="X57" s="133">
        <f>'FORM 365'!AP50</f>
        <v>5</v>
      </c>
      <c r="Y57" s="133">
        <f>IF(X57='DATA GURU'!$C$33,1,0)</f>
        <v>1</v>
      </c>
      <c r="Z57" s="133">
        <f>'FORM 365'!AS50</f>
        <v>5</v>
      </c>
      <c r="AA57" s="133">
        <f>IF(Z57='DATA GURU'!$C$33,1,0)</f>
        <v>1</v>
      </c>
      <c r="AB57" s="133">
        <f>'FORM 365'!AV50</f>
        <v>5</v>
      </c>
      <c r="AC57" s="133">
        <f>IF(AB57='DATA GURU'!$C$33,1,0)</f>
        <v>1</v>
      </c>
      <c r="AD57" s="133">
        <f>'FORM 365'!AY50</f>
        <v>5</v>
      </c>
      <c r="AE57" s="133">
        <f>IF(AD57='DATA GURU'!$C$33,1,0)</f>
        <v>1</v>
      </c>
      <c r="AF57" s="133">
        <f>'FORM 365'!BB50</f>
        <v>5</v>
      </c>
      <c r="AG57" s="133">
        <f>IF(AF57='DATA GURU'!$C$33,1,0)</f>
        <v>1</v>
      </c>
      <c r="AH57" s="133">
        <f>'FORM 365'!BE50</f>
        <v>5</v>
      </c>
      <c r="AI57" s="133">
        <f>IF(AH57='DATA GURU'!$C$33,1,0)</f>
        <v>1</v>
      </c>
      <c r="AJ57" s="133">
        <f>'FORM 365'!BH50</f>
        <v>5</v>
      </c>
      <c r="AK57" s="133">
        <f>IF(AJ57='DATA GURU'!$C$33,1,0)</f>
        <v>1</v>
      </c>
      <c r="AL57" s="133">
        <f>'FORM 365'!BK50</f>
        <v>5</v>
      </c>
      <c r="AM57" s="133">
        <f>IF(AL57='DATA GURU'!$C$33,1,0)</f>
        <v>1</v>
      </c>
      <c r="AN57" s="133">
        <f>'FORM 365'!BN50</f>
        <v>5</v>
      </c>
      <c r="AO57" s="133">
        <f>IF(AN57='DATA GURU'!$C$33,1,0)</f>
        <v>1</v>
      </c>
      <c r="AP57" s="133">
        <f>'FORM 365'!BQ50</f>
        <v>5</v>
      </c>
      <c r="AQ57" s="133">
        <f>IF(AP57='DATA GURU'!$C$33,1,0)</f>
        <v>1</v>
      </c>
      <c r="AR57" s="133">
        <f>'FORM 365'!BT50</f>
        <v>5</v>
      </c>
      <c r="AS57" s="133">
        <f>IF(AR57='DATA GURU'!$C$33,1,0)</f>
        <v>1</v>
      </c>
      <c r="AT57" s="133">
        <f>'FORM 365'!BW50</f>
        <v>5</v>
      </c>
      <c r="AU57" s="133">
        <f>IF(AT57='DATA GURU'!$C$33,1,0)</f>
        <v>1</v>
      </c>
      <c r="AV57" s="134">
        <f t="shared" si="10"/>
        <v>19</v>
      </c>
      <c r="AW57" s="133">
        <f>'DATA GURU'!$C$23-AV57</f>
        <v>1</v>
      </c>
      <c r="AX57" s="135">
        <f>AV57*'DATA GURU'!$C$33</f>
        <v>95</v>
      </c>
      <c r="AY57" s="136" t="str">
        <f>IF(AX57&gt;='DATA GURU'!$C$21+20,"BAIK SEKALI",IF(AX57&gt;='DATA GURU'!$C$21,"BAIK ",IF(AX57&gt;='DATA GURU'!$C$21-10,"CUKUP",IF(AX57&gt;='DATA GURU'!$C$21-20,"KURANG",IF(AX57&lt;='DATA GURU'!$C$21-20,"KURANG SEKALI")))))</f>
        <v>BAIK SEKALI</v>
      </c>
      <c r="AZ57" s="190" t="str">
        <f>'FORM 365'!K50</f>
        <v>XII IPS 2</v>
      </c>
      <c r="BB57" s="153" t="str">
        <f>IF(AZ57=KELAS!$N$3,COUNTIFS($B$10:$B$115,"&lt;"&amp;B57,$AZ$10:$AZ$115,KELAS!$N$3)+COUNTIFS($B$10:$B57,B57,$AZ$10:$AZ57,KELAS!$N$3),"")</f>
        <v/>
      </c>
    </row>
    <row r="58" spans="1:54" ht="15" x14ac:dyDescent="0.25">
      <c r="A58" s="3">
        <v>49</v>
      </c>
      <c r="B58" s="117" t="str">
        <f>'FORM 365'!E51</f>
        <v>MUHAMMAD RAZI</v>
      </c>
      <c r="C58" s="207">
        <f>'FORM 365'!B51</f>
        <v>44173.320555555598</v>
      </c>
      <c r="D58" s="207"/>
      <c r="E58" s="205">
        <f>'FORM 365'!C51</f>
        <v>44173.339004629597</v>
      </c>
      <c r="F58" s="206"/>
      <c r="G58" s="179">
        <f>'FORM 365'!C51</f>
        <v>44173.339004629597</v>
      </c>
      <c r="H58" s="133">
        <f>'FORM 365'!R51</f>
        <v>0</v>
      </c>
      <c r="I58" s="133">
        <f>IF(H58='DATA GURU'!$C$33,1,0)</f>
        <v>0</v>
      </c>
      <c r="J58" s="133">
        <f>'FORM 365'!U51</f>
        <v>5</v>
      </c>
      <c r="K58" s="133">
        <f>IF(J58='DATA GURU'!$C$33,1,0)</f>
        <v>1</v>
      </c>
      <c r="L58" s="133">
        <f>'FORM 365'!X51</f>
        <v>0</v>
      </c>
      <c r="M58" s="133">
        <f>IF(L58='DATA GURU'!$C$33,1,0)</f>
        <v>0</v>
      </c>
      <c r="N58" s="133">
        <f>'FORM 365'!AA51</f>
        <v>0</v>
      </c>
      <c r="O58" s="133">
        <f>IF(N58='DATA GURU'!$C$33,1,0)</f>
        <v>0</v>
      </c>
      <c r="P58" s="133">
        <f>'FORM 365'!AD51</f>
        <v>0</v>
      </c>
      <c r="Q58" s="133">
        <f>IF(P58='DATA GURU'!$C$33,1,0)</f>
        <v>0</v>
      </c>
      <c r="R58" s="133">
        <f>'FORM 365'!AG51</f>
        <v>0</v>
      </c>
      <c r="S58" s="133">
        <f>IF(R58='DATA GURU'!$C$33,1,0)</f>
        <v>0</v>
      </c>
      <c r="T58" s="133">
        <f>'FORM 365'!AJ51</f>
        <v>0</v>
      </c>
      <c r="U58" s="133">
        <f>IF(T58='DATA GURU'!$C$33,1,0)</f>
        <v>0</v>
      </c>
      <c r="V58" s="133">
        <f>'FORM 365'!AM51</f>
        <v>0</v>
      </c>
      <c r="W58" s="133">
        <f>IF(V58='DATA GURU'!$C$33,1,0)</f>
        <v>0</v>
      </c>
      <c r="X58" s="133">
        <f>'FORM 365'!AP51</f>
        <v>0</v>
      </c>
      <c r="Y58" s="133">
        <f>IF(X58='DATA GURU'!$C$33,1,0)</f>
        <v>0</v>
      </c>
      <c r="Z58" s="133">
        <f>'FORM 365'!AS51</f>
        <v>5</v>
      </c>
      <c r="AA58" s="133">
        <f>IF(Z58='DATA GURU'!$C$33,1,0)</f>
        <v>1</v>
      </c>
      <c r="AB58" s="133">
        <f>'FORM 365'!AV51</f>
        <v>0</v>
      </c>
      <c r="AC58" s="133">
        <f>IF(AB58='DATA GURU'!$C$33,1,0)</f>
        <v>0</v>
      </c>
      <c r="AD58" s="133">
        <f>'FORM 365'!AY51</f>
        <v>0</v>
      </c>
      <c r="AE58" s="133">
        <f>IF(AD58='DATA GURU'!$C$33,1,0)</f>
        <v>0</v>
      </c>
      <c r="AF58" s="133">
        <f>'FORM 365'!BB51</f>
        <v>5</v>
      </c>
      <c r="AG58" s="133">
        <f>IF(AF58='DATA GURU'!$C$33,1,0)</f>
        <v>1</v>
      </c>
      <c r="AH58" s="133">
        <f>'FORM 365'!BE51</f>
        <v>5</v>
      </c>
      <c r="AI58" s="133">
        <f>IF(AH58='DATA GURU'!$C$33,1,0)</f>
        <v>1</v>
      </c>
      <c r="AJ58" s="133">
        <f>'FORM 365'!BH51</f>
        <v>0</v>
      </c>
      <c r="AK58" s="133">
        <f>IF(AJ58='DATA GURU'!$C$33,1,0)</f>
        <v>0</v>
      </c>
      <c r="AL58" s="133">
        <f>'FORM 365'!BK51</f>
        <v>5</v>
      </c>
      <c r="AM58" s="133">
        <f>IF(AL58='DATA GURU'!$C$33,1,0)</f>
        <v>1</v>
      </c>
      <c r="AN58" s="133">
        <f>'FORM 365'!BN51</f>
        <v>5</v>
      </c>
      <c r="AO58" s="133">
        <f>IF(AN58='DATA GURU'!$C$33,1,0)</f>
        <v>1</v>
      </c>
      <c r="AP58" s="133">
        <f>'FORM 365'!BQ51</f>
        <v>0</v>
      </c>
      <c r="AQ58" s="133">
        <f>IF(AP58='DATA GURU'!$C$33,1,0)</f>
        <v>0</v>
      </c>
      <c r="AR58" s="133">
        <f>'FORM 365'!BT51</f>
        <v>0</v>
      </c>
      <c r="AS58" s="133">
        <f>IF(AR58='DATA GURU'!$C$33,1,0)</f>
        <v>0</v>
      </c>
      <c r="AT58" s="133">
        <f>'FORM 365'!BW51</f>
        <v>0</v>
      </c>
      <c r="AU58" s="133">
        <f>IF(AT58='DATA GURU'!$C$33,1,0)</f>
        <v>0</v>
      </c>
      <c r="AV58" s="134">
        <f t="shared" si="10"/>
        <v>6</v>
      </c>
      <c r="AW58" s="133">
        <f>'DATA GURU'!$C$23-AV58</f>
        <v>14</v>
      </c>
      <c r="AX58" s="135">
        <f>AV58*'DATA GURU'!$C$33</f>
        <v>30</v>
      </c>
      <c r="AY58" s="136" t="str">
        <f>IF(AX58&gt;='DATA GURU'!$C$21+20,"BAIK SEKALI",IF(AX58&gt;='DATA GURU'!$C$21,"BAIK ",IF(AX58&gt;='DATA GURU'!$C$21-10,"CUKUP",IF(AX58&gt;='DATA GURU'!$C$21-20,"KURANG",IF(AX58&lt;='DATA GURU'!$C$21-20,"KURANG SEKALI")))))</f>
        <v>KURANG SEKALI</v>
      </c>
      <c r="AZ58" s="190" t="str">
        <f>'FORM 365'!K51</f>
        <v>XII IPA 3</v>
      </c>
      <c r="BB58" s="153" t="str">
        <f>IF(AZ58=KELAS!$N$3,COUNTIFS($B$10:$B$115,"&lt;"&amp;B58,$AZ$10:$AZ$115,KELAS!$N$3)+COUNTIFS($B$10:$B58,B58,$AZ$10:$AZ58,KELAS!$N$3),"")</f>
        <v/>
      </c>
    </row>
    <row r="59" spans="1:54" ht="15" x14ac:dyDescent="0.25">
      <c r="A59" s="1">
        <v>50</v>
      </c>
      <c r="B59" s="117" t="str">
        <f>'FORM 365'!E52</f>
        <v>RIZKY SUWANDY</v>
      </c>
      <c r="C59" s="207">
        <f>'FORM 365'!B52</f>
        <v>44173.321689814802</v>
      </c>
      <c r="D59" s="207"/>
      <c r="E59" s="205">
        <f>'FORM 365'!C52</f>
        <v>44173.339236111096</v>
      </c>
      <c r="F59" s="206"/>
      <c r="G59" s="179">
        <f>'FORM 365'!C52</f>
        <v>44173.339236111096</v>
      </c>
      <c r="H59" s="133">
        <f>'FORM 365'!R52</f>
        <v>5</v>
      </c>
      <c r="I59" s="133">
        <f>IF(H59='DATA GURU'!$C$33,1,0)</f>
        <v>1</v>
      </c>
      <c r="J59" s="133">
        <f>'FORM 365'!U52</f>
        <v>5</v>
      </c>
      <c r="K59" s="133">
        <f>IF(J59='DATA GURU'!$C$33,1,0)</f>
        <v>1</v>
      </c>
      <c r="L59" s="133">
        <f>'FORM 365'!X52</f>
        <v>0</v>
      </c>
      <c r="M59" s="133">
        <f>IF(L59='DATA GURU'!$C$33,1,0)</f>
        <v>0</v>
      </c>
      <c r="N59" s="133">
        <f>'FORM 365'!AA52</f>
        <v>5</v>
      </c>
      <c r="O59" s="133">
        <f>IF(N59='DATA GURU'!$C$33,1,0)</f>
        <v>1</v>
      </c>
      <c r="P59" s="133">
        <f>'FORM 365'!AD52</f>
        <v>5</v>
      </c>
      <c r="Q59" s="133">
        <f>IF(P59='DATA GURU'!$C$33,1,0)</f>
        <v>1</v>
      </c>
      <c r="R59" s="133">
        <f>'FORM 365'!AG52</f>
        <v>0</v>
      </c>
      <c r="S59" s="133">
        <f>IF(R59='DATA GURU'!$C$33,1,0)</f>
        <v>0</v>
      </c>
      <c r="T59" s="133">
        <f>'FORM 365'!AJ52</f>
        <v>0</v>
      </c>
      <c r="U59" s="133">
        <f>IF(T59='DATA GURU'!$C$33,1,0)</f>
        <v>0</v>
      </c>
      <c r="V59" s="133">
        <f>'FORM 365'!AM52</f>
        <v>5</v>
      </c>
      <c r="W59" s="133">
        <f>IF(V59='DATA GURU'!$C$33,1,0)</f>
        <v>1</v>
      </c>
      <c r="X59" s="133">
        <f>'FORM 365'!AP52</f>
        <v>0</v>
      </c>
      <c r="Y59" s="133">
        <f>IF(X59='DATA GURU'!$C$33,1,0)</f>
        <v>0</v>
      </c>
      <c r="Z59" s="133">
        <f>'FORM 365'!AS52</f>
        <v>5</v>
      </c>
      <c r="AA59" s="133">
        <f>IF(Z59='DATA GURU'!$C$33,1,0)</f>
        <v>1</v>
      </c>
      <c r="AB59" s="133">
        <f>'FORM 365'!AV52</f>
        <v>5</v>
      </c>
      <c r="AC59" s="133">
        <f>IF(AB59='DATA GURU'!$C$33,1,0)</f>
        <v>1</v>
      </c>
      <c r="AD59" s="133">
        <f>'FORM 365'!AY52</f>
        <v>0</v>
      </c>
      <c r="AE59" s="133">
        <f>IF(AD59='DATA GURU'!$C$33,1,0)</f>
        <v>0</v>
      </c>
      <c r="AF59" s="133">
        <f>'FORM 365'!BB52</f>
        <v>5</v>
      </c>
      <c r="AG59" s="133">
        <f>IF(AF59='DATA GURU'!$C$33,1,0)</f>
        <v>1</v>
      </c>
      <c r="AH59" s="133">
        <f>'FORM 365'!BE52</f>
        <v>0</v>
      </c>
      <c r="AI59" s="133">
        <f>IF(AH59='DATA GURU'!$C$33,1,0)</f>
        <v>0</v>
      </c>
      <c r="AJ59" s="133">
        <f>'FORM 365'!BH52</f>
        <v>5</v>
      </c>
      <c r="AK59" s="133">
        <f>IF(AJ59='DATA GURU'!$C$33,1,0)</f>
        <v>1</v>
      </c>
      <c r="AL59" s="133">
        <f>'FORM 365'!BK52</f>
        <v>5</v>
      </c>
      <c r="AM59" s="133">
        <f>IF(AL59='DATA GURU'!$C$33,1,0)</f>
        <v>1</v>
      </c>
      <c r="AN59" s="133">
        <f>'FORM 365'!BN52</f>
        <v>5</v>
      </c>
      <c r="AO59" s="133">
        <f>IF(AN59='DATA GURU'!$C$33,1,0)</f>
        <v>1</v>
      </c>
      <c r="AP59" s="133">
        <f>'FORM 365'!BQ52</f>
        <v>0</v>
      </c>
      <c r="AQ59" s="133">
        <f>IF(AP59='DATA GURU'!$C$33,1,0)</f>
        <v>0</v>
      </c>
      <c r="AR59" s="133">
        <f>'FORM 365'!BT52</f>
        <v>5</v>
      </c>
      <c r="AS59" s="133">
        <f>IF(AR59='DATA GURU'!$C$33,1,0)</f>
        <v>1</v>
      </c>
      <c r="AT59" s="133">
        <f>'FORM 365'!BW52</f>
        <v>5</v>
      </c>
      <c r="AU59" s="133">
        <f>IF(AT59='DATA GURU'!$C$33,1,0)</f>
        <v>1</v>
      </c>
      <c r="AV59" s="134">
        <f t="shared" si="10"/>
        <v>13</v>
      </c>
      <c r="AW59" s="133">
        <f>'DATA GURU'!$C$23-AV59</f>
        <v>7</v>
      </c>
      <c r="AX59" s="135">
        <f>AV59*'DATA GURU'!$C$33</f>
        <v>65</v>
      </c>
      <c r="AY59" s="136" t="str">
        <f>IF(AX59&gt;='DATA GURU'!$C$21+20,"BAIK SEKALI",IF(AX59&gt;='DATA GURU'!$C$21,"BAIK ",IF(AX59&gt;='DATA GURU'!$C$21-10,"CUKUP",IF(AX59&gt;='DATA GURU'!$C$21-20,"KURANG",IF(AX59&lt;='DATA GURU'!$C$21-20,"KURANG SEKALI")))))</f>
        <v>CUKUP</v>
      </c>
      <c r="AZ59" s="190" t="str">
        <f>'FORM 365'!K52</f>
        <v>XII IPS 2</v>
      </c>
      <c r="BB59" s="153" t="str">
        <f>IF(AZ59=KELAS!$N$3,COUNTIFS($B$10:$B$115,"&lt;"&amp;B59,$AZ$10:$AZ$115,KELAS!$N$3)+COUNTIFS($B$10:$B59,B59,$AZ$10:$AZ59,KELAS!$N$3),"")</f>
        <v/>
      </c>
    </row>
    <row r="60" spans="1:54" ht="15" x14ac:dyDescent="0.25">
      <c r="A60" s="3">
        <v>51</v>
      </c>
      <c r="B60" s="117" t="str">
        <f>'FORM 365'!E53</f>
        <v>DEWI DEWI</v>
      </c>
      <c r="C60" s="207">
        <f>'FORM 365'!B53</f>
        <v>44173.320706018501</v>
      </c>
      <c r="D60" s="207"/>
      <c r="E60" s="205">
        <f>'FORM 365'!C53</f>
        <v>44173.339722222197</v>
      </c>
      <c r="F60" s="206"/>
      <c r="G60" s="179">
        <f>'FORM 365'!C53</f>
        <v>44173.339722222197</v>
      </c>
      <c r="H60" s="133">
        <f>'FORM 365'!R53</f>
        <v>0</v>
      </c>
      <c r="I60" s="133">
        <f>IF(H60='DATA GURU'!$C$33,1,0)</f>
        <v>0</v>
      </c>
      <c r="J60" s="133">
        <f>'FORM 365'!U53</f>
        <v>5</v>
      </c>
      <c r="K60" s="133">
        <f>IF(J60='DATA GURU'!$C$33,1,0)</f>
        <v>1</v>
      </c>
      <c r="L60" s="133">
        <f>'FORM 365'!X53</f>
        <v>0</v>
      </c>
      <c r="M60" s="133">
        <f>IF(L60='DATA GURU'!$C$33,1,0)</f>
        <v>0</v>
      </c>
      <c r="N60" s="133">
        <f>'FORM 365'!AA53</f>
        <v>0</v>
      </c>
      <c r="O60" s="133">
        <f>IF(N60='DATA GURU'!$C$33,1,0)</f>
        <v>0</v>
      </c>
      <c r="P60" s="133">
        <f>'FORM 365'!AD53</f>
        <v>0</v>
      </c>
      <c r="Q60" s="133">
        <f>IF(P60='DATA GURU'!$C$33,1,0)</f>
        <v>0</v>
      </c>
      <c r="R60" s="133">
        <f>'FORM 365'!AG53</f>
        <v>5</v>
      </c>
      <c r="S60" s="133">
        <f>IF(R60='DATA GURU'!$C$33,1,0)</f>
        <v>1</v>
      </c>
      <c r="T60" s="133">
        <f>'FORM 365'!AJ53</f>
        <v>0</v>
      </c>
      <c r="U60" s="133">
        <f>IF(T60='DATA GURU'!$C$33,1,0)</f>
        <v>0</v>
      </c>
      <c r="V60" s="133">
        <f>'FORM 365'!AM53</f>
        <v>5</v>
      </c>
      <c r="W60" s="133">
        <f>IF(V60='DATA GURU'!$C$33,1,0)</f>
        <v>1</v>
      </c>
      <c r="X60" s="133">
        <f>'FORM 365'!AP53</f>
        <v>0</v>
      </c>
      <c r="Y60" s="133">
        <f>IF(X60='DATA GURU'!$C$33,1,0)</f>
        <v>0</v>
      </c>
      <c r="Z60" s="133">
        <f>'FORM 365'!AS53</f>
        <v>0</v>
      </c>
      <c r="AA60" s="133">
        <f>IF(Z60='DATA GURU'!$C$33,1,0)</f>
        <v>0</v>
      </c>
      <c r="AB60" s="133">
        <f>'FORM 365'!AV53</f>
        <v>0</v>
      </c>
      <c r="AC60" s="133">
        <f>IF(AB60='DATA GURU'!$C$33,1,0)</f>
        <v>0</v>
      </c>
      <c r="AD60" s="133">
        <f>'FORM 365'!AY53</f>
        <v>0</v>
      </c>
      <c r="AE60" s="133">
        <f>IF(AD60='DATA GURU'!$C$33,1,0)</f>
        <v>0</v>
      </c>
      <c r="AF60" s="133">
        <f>'FORM 365'!BB53</f>
        <v>0</v>
      </c>
      <c r="AG60" s="133">
        <f>IF(AF60='DATA GURU'!$C$33,1,0)</f>
        <v>0</v>
      </c>
      <c r="AH60" s="133">
        <f>'FORM 365'!BE53</f>
        <v>0</v>
      </c>
      <c r="AI60" s="133">
        <f>IF(AH60='DATA GURU'!$C$33,1,0)</f>
        <v>0</v>
      </c>
      <c r="AJ60" s="133">
        <f>'FORM 365'!BH53</f>
        <v>5</v>
      </c>
      <c r="AK60" s="133">
        <f>IF(AJ60='DATA GURU'!$C$33,1,0)</f>
        <v>1</v>
      </c>
      <c r="AL60" s="133">
        <f>'FORM 365'!BK53</f>
        <v>0</v>
      </c>
      <c r="AM60" s="133">
        <f>IF(AL60='DATA GURU'!$C$33,1,0)</f>
        <v>0</v>
      </c>
      <c r="AN60" s="133">
        <f>'FORM 365'!BN53</f>
        <v>5</v>
      </c>
      <c r="AO60" s="133">
        <f>IF(AN60='DATA GURU'!$C$33,1,0)</f>
        <v>1</v>
      </c>
      <c r="AP60" s="133">
        <f>'FORM 365'!BQ53</f>
        <v>5</v>
      </c>
      <c r="AQ60" s="133">
        <f>IF(AP60='DATA GURU'!$C$33,1,0)</f>
        <v>1</v>
      </c>
      <c r="AR60" s="133">
        <f>'FORM 365'!BT53</f>
        <v>0</v>
      </c>
      <c r="AS60" s="133">
        <f>IF(AR60='DATA GURU'!$C$33,1,0)</f>
        <v>0</v>
      </c>
      <c r="AT60" s="133">
        <f>'FORM 365'!BW53</f>
        <v>5</v>
      </c>
      <c r="AU60" s="133">
        <f>IF(AT60='DATA GURU'!$C$33,1,0)</f>
        <v>1</v>
      </c>
      <c r="AV60" s="134">
        <f t="shared" si="10"/>
        <v>7</v>
      </c>
      <c r="AW60" s="133">
        <f>'DATA GURU'!$C$23-AV60</f>
        <v>13</v>
      </c>
      <c r="AX60" s="135">
        <f>AV60*'DATA GURU'!$C$33</f>
        <v>35</v>
      </c>
      <c r="AY60" s="136" t="str">
        <f>IF(AX60&gt;='DATA GURU'!$C$21+20,"BAIK SEKALI",IF(AX60&gt;='DATA GURU'!$C$21,"BAIK ",IF(AX60&gt;='DATA GURU'!$C$21-10,"CUKUP",IF(AX60&gt;='DATA GURU'!$C$21-20,"KURANG",IF(AX60&lt;='DATA GURU'!$C$21-20,"KURANG SEKALI")))))</f>
        <v>KURANG SEKALI</v>
      </c>
      <c r="AZ60" s="190" t="str">
        <f>'FORM 365'!K53</f>
        <v>XII IPA 3</v>
      </c>
      <c r="BB60" s="153" t="str">
        <f>IF(AZ60=KELAS!$N$3,COUNTIFS($B$10:$B$115,"&lt;"&amp;B60,$AZ$10:$AZ$115,KELAS!$N$3)+COUNTIFS($B$10:$B60,B60,$AZ$10:$AZ60,KELAS!$N$3),"")</f>
        <v/>
      </c>
    </row>
    <row r="61" spans="1:54" ht="15" x14ac:dyDescent="0.25">
      <c r="A61" s="1">
        <v>52</v>
      </c>
      <c r="B61" s="117" t="str">
        <f>'FORM 365'!E54</f>
        <v>ISMA YUSTARI</v>
      </c>
      <c r="C61" s="207">
        <f>'FORM 365'!B54</f>
        <v>44173.316273148201</v>
      </c>
      <c r="D61" s="207"/>
      <c r="E61" s="205">
        <f>'FORM 365'!C54</f>
        <v>44173.340115740699</v>
      </c>
      <c r="F61" s="206"/>
      <c r="G61" s="179">
        <f>'FORM 365'!C54</f>
        <v>44173.340115740699</v>
      </c>
      <c r="H61" s="133">
        <f>'FORM 365'!R54</f>
        <v>5</v>
      </c>
      <c r="I61" s="133">
        <f>IF(H61='DATA GURU'!$C$33,1,0)</f>
        <v>1</v>
      </c>
      <c r="J61" s="133">
        <f>'FORM 365'!U54</f>
        <v>5</v>
      </c>
      <c r="K61" s="133">
        <f>IF(J61='DATA GURU'!$C$33,1,0)</f>
        <v>1</v>
      </c>
      <c r="L61" s="133">
        <f>'FORM 365'!X54</f>
        <v>0</v>
      </c>
      <c r="M61" s="133">
        <f>IF(L61='DATA GURU'!$C$33,1,0)</f>
        <v>0</v>
      </c>
      <c r="N61" s="133">
        <f>'FORM 365'!AA54</f>
        <v>0</v>
      </c>
      <c r="O61" s="133">
        <f>IF(N61='DATA GURU'!$C$33,1,0)</f>
        <v>0</v>
      </c>
      <c r="P61" s="133">
        <f>'FORM 365'!AD54</f>
        <v>0</v>
      </c>
      <c r="Q61" s="133">
        <f>IF(P61='DATA GURU'!$C$33,1,0)</f>
        <v>0</v>
      </c>
      <c r="R61" s="133">
        <f>'FORM 365'!AG54</f>
        <v>5</v>
      </c>
      <c r="S61" s="133">
        <f>IF(R61='DATA GURU'!$C$33,1,0)</f>
        <v>1</v>
      </c>
      <c r="T61" s="133">
        <f>'FORM 365'!AJ54</f>
        <v>5</v>
      </c>
      <c r="U61" s="133">
        <f>IF(T61='DATA GURU'!$C$33,1,0)</f>
        <v>1</v>
      </c>
      <c r="V61" s="133">
        <f>'FORM 365'!AM54</f>
        <v>5</v>
      </c>
      <c r="W61" s="133">
        <f>IF(V61='DATA GURU'!$C$33,1,0)</f>
        <v>1</v>
      </c>
      <c r="X61" s="133">
        <f>'FORM 365'!AP54</f>
        <v>5</v>
      </c>
      <c r="Y61" s="133">
        <f>IF(X61='DATA GURU'!$C$33,1,0)</f>
        <v>1</v>
      </c>
      <c r="Z61" s="133">
        <f>'FORM 365'!AS54</f>
        <v>5</v>
      </c>
      <c r="AA61" s="133">
        <f>IF(Z61='DATA GURU'!$C$33,1,0)</f>
        <v>1</v>
      </c>
      <c r="AB61" s="133">
        <f>'FORM 365'!AV54</f>
        <v>5</v>
      </c>
      <c r="AC61" s="133">
        <f>IF(AB61='DATA GURU'!$C$33,1,0)</f>
        <v>1</v>
      </c>
      <c r="AD61" s="133">
        <f>'FORM 365'!AY54</f>
        <v>5</v>
      </c>
      <c r="AE61" s="133">
        <f>IF(AD61='DATA GURU'!$C$33,1,0)</f>
        <v>1</v>
      </c>
      <c r="AF61" s="133">
        <f>'FORM 365'!BB54</f>
        <v>5</v>
      </c>
      <c r="AG61" s="133">
        <f>IF(AF61='DATA GURU'!$C$33,1,0)</f>
        <v>1</v>
      </c>
      <c r="AH61" s="133">
        <f>'FORM 365'!BE54</f>
        <v>5</v>
      </c>
      <c r="AI61" s="133">
        <f>IF(AH61='DATA GURU'!$C$33,1,0)</f>
        <v>1</v>
      </c>
      <c r="AJ61" s="133">
        <f>'FORM 365'!BH54</f>
        <v>5</v>
      </c>
      <c r="AK61" s="133">
        <f>IF(AJ61='DATA GURU'!$C$33,1,0)</f>
        <v>1</v>
      </c>
      <c r="AL61" s="133">
        <f>'FORM 365'!BK54</f>
        <v>5</v>
      </c>
      <c r="AM61" s="133">
        <f>IF(AL61='DATA GURU'!$C$33,1,0)</f>
        <v>1</v>
      </c>
      <c r="AN61" s="133">
        <f>'FORM 365'!BN54</f>
        <v>5</v>
      </c>
      <c r="AO61" s="133">
        <f>IF(AN61='DATA GURU'!$C$33,1,0)</f>
        <v>1</v>
      </c>
      <c r="AP61" s="133">
        <f>'FORM 365'!BQ54</f>
        <v>5</v>
      </c>
      <c r="AQ61" s="133">
        <f>IF(AP61='DATA GURU'!$C$33,1,0)</f>
        <v>1</v>
      </c>
      <c r="AR61" s="133">
        <f>'FORM 365'!BT54</f>
        <v>5</v>
      </c>
      <c r="AS61" s="133">
        <f>IF(AR61='DATA GURU'!$C$33,1,0)</f>
        <v>1</v>
      </c>
      <c r="AT61" s="133">
        <f>'FORM 365'!BW54</f>
        <v>5</v>
      </c>
      <c r="AU61" s="133">
        <f>IF(AT61='DATA GURU'!$C$33,1,0)</f>
        <v>1</v>
      </c>
      <c r="AV61" s="134">
        <f t="shared" si="10"/>
        <v>17</v>
      </c>
      <c r="AW61" s="133">
        <f>'DATA GURU'!$C$23-AV61</f>
        <v>3</v>
      </c>
      <c r="AX61" s="135">
        <f>AV61*'DATA GURU'!$C$33</f>
        <v>85</v>
      </c>
      <c r="AY61" s="136" t="str">
        <f>IF(AX61&gt;='DATA GURU'!$C$21+20,"BAIK SEKALI",IF(AX61&gt;='DATA GURU'!$C$21,"BAIK ",IF(AX61&gt;='DATA GURU'!$C$21-10,"CUKUP",IF(AX61&gt;='DATA GURU'!$C$21-20,"KURANG",IF(AX61&lt;='DATA GURU'!$C$21-20,"KURANG SEKALI")))))</f>
        <v xml:space="preserve">BAIK </v>
      </c>
      <c r="AZ61" s="190" t="str">
        <f>'FORM 365'!K54</f>
        <v>XII IPA 2</v>
      </c>
      <c r="BB61" s="153" t="str">
        <f>IF(AZ61=KELAS!$N$3,COUNTIFS($B$10:$B$115,"&lt;"&amp;B61,$AZ$10:$AZ$115,KELAS!$N$3)+COUNTIFS($B$10:$B61,B61,$AZ$10:$AZ61,KELAS!$N$3),"")</f>
        <v/>
      </c>
    </row>
    <row r="62" spans="1:54" ht="15" x14ac:dyDescent="0.25">
      <c r="A62" s="3">
        <v>53</v>
      </c>
      <c r="B62" s="117" t="str">
        <f>'FORM 365'!E55</f>
        <v>MUHAMMAD AKBAR</v>
      </c>
      <c r="C62" s="207">
        <f>'FORM 365'!B55</f>
        <v>44173.313113425902</v>
      </c>
      <c r="D62" s="207"/>
      <c r="E62" s="205">
        <f>'FORM 365'!C55</f>
        <v>44173.340150463002</v>
      </c>
      <c r="F62" s="206"/>
      <c r="G62" s="179">
        <f>'FORM 365'!C55</f>
        <v>44173.340150463002</v>
      </c>
      <c r="H62" s="133">
        <f>'FORM 365'!R55</f>
        <v>5</v>
      </c>
      <c r="I62" s="133">
        <f>IF(H62='DATA GURU'!$C$33,1,0)</f>
        <v>1</v>
      </c>
      <c r="J62" s="133">
        <f>'FORM 365'!U55</f>
        <v>5</v>
      </c>
      <c r="K62" s="133">
        <f>IF(J62='DATA GURU'!$C$33,1,0)</f>
        <v>1</v>
      </c>
      <c r="L62" s="133">
        <f>'FORM 365'!X55</f>
        <v>0</v>
      </c>
      <c r="M62" s="133">
        <f>IF(L62='DATA GURU'!$C$33,1,0)</f>
        <v>0</v>
      </c>
      <c r="N62" s="133">
        <f>'FORM 365'!AA55</f>
        <v>5</v>
      </c>
      <c r="O62" s="133">
        <f>IF(N62='DATA GURU'!$C$33,1,0)</f>
        <v>1</v>
      </c>
      <c r="P62" s="133">
        <f>'FORM 365'!AD55</f>
        <v>5</v>
      </c>
      <c r="Q62" s="133">
        <f>IF(P62='DATA GURU'!$C$33,1,0)</f>
        <v>1</v>
      </c>
      <c r="R62" s="133">
        <f>'FORM 365'!AG55</f>
        <v>0</v>
      </c>
      <c r="S62" s="133">
        <f>IF(R62='DATA GURU'!$C$33,1,0)</f>
        <v>0</v>
      </c>
      <c r="T62" s="133">
        <f>'FORM 365'!AJ55</f>
        <v>5</v>
      </c>
      <c r="U62" s="133">
        <f>IF(T62='DATA GURU'!$C$33,1,0)</f>
        <v>1</v>
      </c>
      <c r="V62" s="133">
        <f>'FORM 365'!AM55</f>
        <v>0</v>
      </c>
      <c r="W62" s="133">
        <f>IF(V62='DATA GURU'!$C$33,1,0)</f>
        <v>0</v>
      </c>
      <c r="X62" s="133">
        <f>'FORM 365'!AP55</f>
        <v>5</v>
      </c>
      <c r="Y62" s="133">
        <f>IF(X62='DATA GURU'!$C$33,1,0)</f>
        <v>1</v>
      </c>
      <c r="Z62" s="133">
        <f>'FORM 365'!AS55</f>
        <v>5</v>
      </c>
      <c r="AA62" s="133">
        <f>IF(Z62='DATA GURU'!$C$33,1,0)</f>
        <v>1</v>
      </c>
      <c r="AB62" s="133">
        <f>'FORM 365'!AV55</f>
        <v>0</v>
      </c>
      <c r="AC62" s="133">
        <f>IF(AB62='DATA GURU'!$C$33,1,0)</f>
        <v>0</v>
      </c>
      <c r="AD62" s="133">
        <f>'FORM 365'!AY55</f>
        <v>0</v>
      </c>
      <c r="AE62" s="133">
        <f>IF(AD62='DATA GURU'!$C$33,1,0)</f>
        <v>0</v>
      </c>
      <c r="AF62" s="133">
        <f>'FORM 365'!BB55</f>
        <v>0</v>
      </c>
      <c r="AG62" s="133">
        <f>IF(AF62='DATA GURU'!$C$33,1,0)</f>
        <v>0</v>
      </c>
      <c r="AH62" s="133">
        <f>'FORM 365'!BE55</f>
        <v>0</v>
      </c>
      <c r="AI62" s="133">
        <f>IF(AH62='DATA GURU'!$C$33,1,0)</f>
        <v>0</v>
      </c>
      <c r="AJ62" s="133">
        <f>'FORM 365'!BH55</f>
        <v>0</v>
      </c>
      <c r="AK62" s="133">
        <f>IF(AJ62='DATA GURU'!$C$33,1,0)</f>
        <v>0</v>
      </c>
      <c r="AL62" s="133">
        <f>'FORM 365'!BK55</f>
        <v>0</v>
      </c>
      <c r="AM62" s="133">
        <f>IF(AL62='DATA GURU'!$C$33,1,0)</f>
        <v>0</v>
      </c>
      <c r="AN62" s="133">
        <f>'FORM 365'!BN55</f>
        <v>0</v>
      </c>
      <c r="AO62" s="133">
        <f>IF(AN62='DATA GURU'!$C$33,1,0)</f>
        <v>0</v>
      </c>
      <c r="AP62" s="133">
        <f>'FORM 365'!BQ55</f>
        <v>5</v>
      </c>
      <c r="AQ62" s="133">
        <f>IF(AP62='DATA GURU'!$C$33,1,0)</f>
        <v>1</v>
      </c>
      <c r="AR62" s="133">
        <f>'FORM 365'!BT55</f>
        <v>5</v>
      </c>
      <c r="AS62" s="133">
        <f>IF(AR62='DATA GURU'!$C$33,1,0)</f>
        <v>1</v>
      </c>
      <c r="AT62" s="133">
        <f>'FORM 365'!BW55</f>
        <v>0</v>
      </c>
      <c r="AU62" s="133">
        <f>IF(AT62='DATA GURU'!$C$33,1,0)</f>
        <v>0</v>
      </c>
      <c r="AV62" s="134">
        <f t="shared" si="10"/>
        <v>9</v>
      </c>
      <c r="AW62" s="133">
        <f>'DATA GURU'!$C$23-AV62</f>
        <v>11</v>
      </c>
      <c r="AX62" s="135">
        <f>AV62*'DATA GURU'!$C$33</f>
        <v>45</v>
      </c>
      <c r="AY62" s="136" t="str">
        <f>IF(AX62&gt;='DATA GURU'!$C$21+20,"BAIK SEKALI",IF(AX62&gt;='DATA GURU'!$C$21,"BAIK ",IF(AX62&gt;='DATA GURU'!$C$21-10,"CUKUP",IF(AX62&gt;='DATA GURU'!$C$21-20,"KURANG",IF(AX62&lt;='DATA GURU'!$C$21-20,"KURANG SEKALI")))))</f>
        <v>KURANG SEKALI</v>
      </c>
      <c r="AZ62" s="190" t="str">
        <f>'FORM 365'!K55</f>
        <v>XII IPS 2</v>
      </c>
      <c r="BB62" s="153" t="str">
        <f>IF(AZ62=KELAS!$N$3,COUNTIFS($B$10:$B$115,"&lt;"&amp;B62,$AZ$10:$AZ$115,KELAS!$N$3)+COUNTIFS($B$10:$B62,B62,$AZ$10:$AZ62,KELAS!$N$3),"")</f>
        <v/>
      </c>
    </row>
    <row r="63" spans="1:54" ht="15" x14ac:dyDescent="0.25">
      <c r="A63" s="1">
        <v>54</v>
      </c>
      <c r="B63" s="117" t="str">
        <f>'FORM 365'!E56</f>
        <v>ARBAIN ARBAIN</v>
      </c>
      <c r="C63" s="207">
        <f>'FORM 365'!B56</f>
        <v>44173.3149305556</v>
      </c>
      <c r="D63" s="207"/>
      <c r="E63" s="205">
        <f>'FORM 365'!C56</f>
        <v>44173.340416666702</v>
      </c>
      <c r="F63" s="206"/>
      <c r="G63" s="179">
        <f>'FORM 365'!C56</f>
        <v>44173.340416666702</v>
      </c>
      <c r="H63" s="133">
        <f>'FORM 365'!R56</f>
        <v>0</v>
      </c>
      <c r="I63" s="133">
        <f>IF(H63='DATA GURU'!$C$33,1,0)</f>
        <v>0</v>
      </c>
      <c r="J63" s="133">
        <f>'FORM 365'!U56</f>
        <v>0</v>
      </c>
      <c r="K63" s="133">
        <f>IF(J63='DATA GURU'!$C$33,1,0)</f>
        <v>0</v>
      </c>
      <c r="L63" s="133">
        <f>'FORM 365'!X56</f>
        <v>0</v>
      </c>
      <c r="M63" s="133">
        <f>IF(L63='DATA GURU'!$C$33,1,0)</f>
        <v>0</v>
      </c>
      <c r="N63" s="133">
        <f>'FORM 365'!AA56</f>
        <v>5</v>
      </c>
      <c r="O63" s="133">
        <f>IF(N63='DATA GURU'!$C$33,1,0)</f>
        <v>1</v>
      </c>
      <c r="P63" s="133">
        <f>'FORM 365'!AD56</f>
        <v>5</v>
      </c>
      <c r="Q63" s="133">
        <f>IF(P63='DATA GURU'!$C$33,1,0)</f>
        <v>1</v>
      </c>
      <c r="R63" s="133">
        <f>'FORM 365'!AG56</f>
        <v>0</v>
      </c>
      <c r="S63" s="133">
        <f>IF(R63='DATA GURU'!$C$33,1,0)</f>
        <v>0</v>
      </c>
      <c r="T63" s="133">
        <f>'FORM 365'!AJ56</f>
        <v>5</v>
      </c>
      <c r="U63" s="133">
        <f>IF(T63='DATA GURU'!$C$33,1,0)</f>
        <v>1</v>
      </c>
      <c r="V63" s="133">
        <f>'FORM 365'!AM56</f>
        <v>0</v>
      </c>
      <c r="W63" s="133">
        <f>IF(V63='DATA GURU'!$C$33,1,0)</f>
        <v>0</v>
      </c>
      <c r="X63" s="133">
        <f>'FORM 365'!AP56</f>
        <v>5</v>
      </c>
      <c r="Y63" s="133">
        <f>IF(X63='DATA GURU'!$C$33,1,0)</f>
        <v>1</v>
      </c>
      <c r="Z63" s="133">
        <f>'FORM 365'!AS56</f>
        <v>5</v>
      </c>
      <c r="AA63" s="133">
        <f>IF(Z63='DATA GURU'!$C$33,1,0)</f>
        <v>1</v>
      </c>
      <c r="AB63" s="133">
        <f>'FORM 365'!AV56</f>
        <v>0</v>
      </c>
      <c r="AC63" s="133">
        <f>IF(AB63='DATA GURU'!$C$33,1,0)</f>
        <v>0</v>
      </c>
      <c r="AD63" s="133">
        <f>'FORM 365'!AY56</f>
        <v>0</v>
      </c>
      <c r="AE63" s="133">
        <f>IF(AD63='DATA GURU'!$C$33,1,0)</f>
        <v>0</v>
      </c>
      <c r="AF63" s="133">
        <f>'FORM 365'!BB56</f>
        <v>0</v>
      </c>
      <c r="AG63" s="133">
        <f>IF(AF63='DATA GURU'!$C$33,1,0)</f>
        <v>0</v>
      </c>
      <c r="AH63" s="133">
        <f>'FORM 365'!BE56</f>
        <v>5</v>
      </c>
      <c r="AI63" s="133">
        <f>IF(AH63='DATA GURU'!$C$33,1,0)</f>
        <v>1</v>
      </c>
      <c r="AJ63" s="133">
        <f>'FORM 365'!BH56</f>
        <v>0</v>
      </c>
      <c r="AK63" s="133">
        <f>IF(AJ63='DATA GURU'!$C$33,1,0)</f>
        <v>0</v>
      </c>
      <c r="AL63" s="133">
        <f>'FORM 365'!BK56</f>
        <v>5</v>
      </c>
      <c r="AM63" s="133">
        <f>IF(AL63='DATA GURU'!$C$33,1,0)</f>
        <v>1</v>
      </c>
      <c r="AN63" s="133">
        <f>'FORM 365'!BN56</f>
        <v>5</v>
      </c>
      <c r="AO63" s="133">
        <f>IF(AN63='DATA GURU'!$C$33,1,0)</f>
        <v>1</v>
      </c>
      <c r="AP63" s="133">
        <f>'FORM 365'!BQ56</f>
        <v>5</v>
      </c>
      <c r="AQ63" s="133">
        <f>IF(AP63='DATA GURU'!$C$33,1,0)</f>
        <v>1</v>
      </c>
      <c r="AR63" s="133">
        <f>'FORM 365'!BT56</f>
        <v>5</v>
      </c>
      <c r="AS63" s="133">
        <f>IF(AR63='DATA GURU'!$C$33,1,0)</f>
        <v>1</v>
      </c>
      <c r="AT63" s="133">
        <f>'FORM 365'!BW56</f>
        <v>5</v>
      </c>
      <c r="AU63" s="133">
        <f>IF(AT63='DATA GURU'!$C$33,1,0)</f>
        <v>1</v>
      </c>
      <c r="AV63" s="134">
        <f t="shared" si="10"/>
        <v>11</v>
      </c>
      <c r="AW63" s="133">
        <f>'DATA GURU'!$C$23-AV63</f>
        <v>9</v>
      </c>
      <c r="AX63" s="135">
        <f>AV63*'DATA GURU'!$C$33</f>
        <v>55</v>
      </c>
      <c r="AY63" s="136" t="str">
        <f>IF(AX63&gt;='DATA GURU'!$C$21+20,"BAIK SEKALI",IF(AX63&gt;='DATA GURU'!$C$21,"BAIK ",IF(AX63&gt;='DATA GURU'!$C$21-10,"CUKUP",IF(AX63&gt;='DATA GURU'!$C$21-20,"KURANG",IF(AX63&lt;='DATA GURU'!$C$21-20,"KURANG SEKALI")))))</f>
        <v>KURANG</v>
      </c>
      <c r="AZ63" s="190" t="str">
        <f>'FORM 365'!K56</f>
        <v>XII IPS 3</v>
      </c>
      <c r="BB63" s="153" t="str">
        <f>IF(AZ63=KELAS!$N$3,COUNTIFS($B$10:$B$115,"&lt;"&amp;B63,$AZ$10:$AZ$115,KELAS!$N$3)+COUNTIFS($B$10:$B63,B63,$AZ$10:$AZ63,KELAS!$N$3),"")</f>
        <v/>
      </c>
    </row>
    <row r="64" spans="1:54" ht="15" x14ac:dyDescent="0.25">
      <c r="A64" s="3">
        <v>55</v>
      </c>
      <c r="B64" s="117" t="str">
        <f>'FORM 365'!E57</f>
        <v>AKBAR SAMUDRA</v>
      </c>
      <c r="C64" s="207">
        <f>'FORM 365'!B57</f>
        <v>44173.322546296302</v>
      </c>
      <c r="D64" s="207"/>
      <c r="E64" s="205">
        <f>'FORM 365'!C57</f>
        <v>44173.340671296297</v>
      </c>
      <c r="F64" s="206"/>
      <c r="G64" s="179">
        <f>'FORM 365'!C57</f>
        <v>44173.340671296297</v>
      </c>
      <c r="H64" s="133">
        <f>'FORM 365'!R57</f>
        <v>0</v>
      </c>
      <c r="I64" s="133">
        <f>IF(H64='DATA GURU'!$C$33,1,0)</f>
        <v>0</v>
      </c>
      <c r="J64" s="133">
        <f>'FORM 365'!U57</f>
        <v>0</v>
      </c>
      <c r="K64" s="133">
        <f>IF(J64='DATA GURU'!$C$33,1,0)</f>
        <v>0</v>
      </c>
      <c r="L64" s="133">
        <f>'FORM 365'!X57</f>
        <v>0</v>
      </c>
      <c r="M64" s="133">
        <f>IF(L64='DATA GURU'!$C$33,1,0)</f>
        <v>0</v>
      </c>
      <c r="N64" s="133">
        <f>'FORM 365'!AA57</f>
        <v>5</v>
      </c>
      <c r="O64" s="133">
        <f>IF(N64='DATA GURU'!$C$33,1,0)</f>
        <v>1</v>
      </c>
      <c r="P64" s="133">
        <f>'FORM 365'!AD57</f>
        <v>5</v>
      </c>
      <c r="Q64" s="133">
        <f>IF(P64='DATA GURU'!$C$33,1,0)</f>
        <v>1</v>
      </c>
      <c r="R64" s="133">
        <f>'FORM 365'!AG57</f>
        <v>5</v>
      </c>
      <c r="S64" s="133">
        <f>IF(R64='DATA GURU'!$C$33,1,0)</f>
        <v>1</v>
      </c>
      <c r="T64" s="133">
        <f>'FORM 365'!AJ57</f>
        <v>0</v>
      </c>
      <c r="U64" s="133">
        <f>IF(T64='DATA GURU'!$C$33,1,0)</f>
        <v>0</v>
      </c>
      <c r="V64" s="133">
        <f>'FORM 365'!AM57</f>
        <v>0</v>
      </c>
      <c r="W64" s="133">
        <f>IF(V64='DATA GURU'!$C$33,1,0)</f>
        <v>0</v>
      </c>
      <c r="X64" s="133">
        <f>'FORM 365'!AP57</f>
        <v>0</v>
      </c>
      <c r="Y64" s="133">
        <f>IF(X64='DATA GURU'!$C$33,1,0)</f>
        <v>0</v>
      </c>
      <c r="Z64" s="133">
        <f>'FORM 365'!AS57</f>
        <v>5</v>
      </c>
      <c r="AA64" s="133">
        <f>IF(Z64='DATA GURU'!$C$33,1,0)</f>
        <v>1</v>
      </c>
      <c r="AB64" s="133">
        <f>'FORM 365'!AV57</f>
        <v>0</v>
      </c>
      <c r="AC64" s="133">
        <f>IF(AB64='DATA GURU'!$C$33,1,0)</f>
        <v>0</v>
      </c>
      <c r="AD64" s="133">
        <f>'FORM 365'!AY57</f>
        <v>0</v>
      </c>
      <c r="AE64" s="133">
        <f>IF(AD64='DATA GURU'!$C$33,1,0)</f>
        <v>0</v>
      </c>
      <c r="AF64" s="133">
        <f>'FORM 365'!BB57</f>
        <v>5</v>
      </c>
      <c r="AG64" s="133">
        <f>IF(AF64='DATA GURU'!$C$33,1,0)</f>
        <v>1</v>
      </c>
      <c r="AH64" s="133">
        <f>'FORM 365'!BE57</f>
        <v>0</v>
      </c>
      <c r="AI64" s="133">
        <f>IF(AH64='DATA GURU'!$C$33,1,0)</f>
        <v>0</v>
      </c>
      <c r="AJ64" s="133">
        <f>'FORM 365'!BH57</f>
        <v>5</v>
      </c>
      <c r="AK64" s="133">
        <f>IF(AJ64='DATA GURU'!$C$33,1,0)</f>
        <v>1</v>
      </c>
      <c r="AL64" s="133">
        <f>'FORM 365'!BK57</f>
        <v>5</v>
      </c>
      <c r="AM64" s="133">
        <f>IF(AL64='DATA GURU'!$C$33,1,0)</f>
        <v>1</v>
      </c>
      <c r="AN64" s="133">
        <f>'FORM 365'!BN57</f>
        <v>0</v>
      </c>
      <c r="AO64" s="133">
        <f>IF(AN64='DATA GURU'!$C$33,1,0)</f>
        <v>0</v>
      </c>
      <c r="AP64" s="133">
        <f>'FORM 365'!BQ57</f>
        <v>5</v>
      </c>
      <c r="AQ64" s="133">
        <f>IF(AP64='DATA GURU'!$C$33,1,0)</f>
        <v>1</v>
      </c>
      <c r="AR64" s="133">
        <f>'FORM 365'!BT57</f>
        <v>5</v>
      </c>
      <c r="AS64" s="133">
        <f>IF(AR64='DATA GURU'!$C$33,1,0)</f>
        <v>1</v>
      </c>
      <c r="AT64" s="133">
        <f>'FORM 365'!BW57</f>
        <v>5</v>
      </c>
      <c r="AU64" s="133">
        <f>IF(AT64='DATA GURU'!$C$33,1,0)</f>
        <v>1</v>
      </c>
      <c r="AV64" s="134">
        <f t="shared" si="10"/>
        <v>10</v>
      </c>
      <c r="AW64" s="133">
        <f>'DATA GURU'!$C$23-AV64</f>
        <v>10</v>
      </c>
      <c r="AX64" s="135">
        <f>AV64*'DATA GURU'!$C$33</f>
        <v>50</v>
      </c>
      <c r="AY64" s="136" t="str">
        <f>IF(AX64&gt;='DATA GURU'!$C$21+20,"BAIK SEKALI",IF(AX64&gt;='DATA GURU'!$C$21,"BAIK ",IF(AX64&gt;='DATA GURU'!$C$21-10,"CUKUP",IF(AX64&gt;='DATA GURU'!$C$21-20,"KURANG",IF(AX64&lt;='DATA GURU'!$C$21-20,"KURANG SEKALI")))))</f>
        <v>KURANG SEKALI</v>
      </c>
      <c r="AZ64" s="190" t="str">
        <f>'FORM 365'!K57</f>
        <v>XII IPA 3</v>
      </c>
      <c r="BB64" s="153" t="str">
        <f>IF(AZ64=KELAS!$N$3,COUNTIFS($B$10:$B$115,"&lt;"&amp;B64,$AZ$10:$AZ$115,KELAS!$N$3)+COUNTIFS($B$10:$B64,B64,$AZ$10:$AZ64,KELAS!$N$3),"")</f>
        <v/>
      </c>
    </row>
    <row r="65" spans="1:54" ht="15" x14ac:dyDescent="0.25">
      <c r="A65" s="1">
        <v>56</v>
      </c>
      <c r="B65" s="117" t="str">
        <f>'FORM 365'!E58</f>
        <v>BELLA PUSPITA</v>
      </c>
      <c r="C65" s="207">
        <f>'FORM 365'!B58</f>
        <v>44173.313877314802</v>
      </c>
      <c r="D65" s="207"/>
      <c r="E65" s="205">
        <f>'FORM 365'!C58</f>
        <v>44173.340833333299</v>
      </c>
      <c r="F65" s="206"/>
      <c r="G65" s="179">
        <f>'FORM 365'!C58</f>
        <v>44173.340833333299</v>
      </c>
      <c r="H65" s="133">
        <f>'FORM 365'!R58</f>
        <v>0</v>
      </c>
      <c r="I65" s="133">
        <f>IF(H65='DATA GURU'!$C$33,1,0)</f>
        <v>0</v>
      </c>
      <c r="J65" s="133">
        <f>'FORM 365'!U58</f>
        <v>0</v>
      </c>
      <c r="K65" s="133">
        <f>IF(J65='DATA GURU'!$C$33,1,0)</f>
        <v>0</v>
      </c>
      <c r="L65" s="133">
        <f>'FORM 365'!X58</f>
        <v>0</v>
      </c>
      <c r="M65" s="133">
        <f>IF(L65='DATA GURU'!$C$33,1,0)</f>
        <v>0</v>
      </c>
      <c r="N65" s="133">
        <f>'FORM 365'!AA58</f>
        <v>0</v>
      </c>
      <c r="O65" s="133">
        <f>IF(N65='DATA GURU'!$C$33,1,0)</f>
        <v>0</v>
      </c>
      <c r="P65" s="133">
        <f>'FORM 365'!AD58</f>
        <v>5</v>
      </c>
      <c r="Q65" s="133">
        <f>IF(P65='DATA GURU'!$C$33,1,0)</f>
        <v>1</v>
      </c>
      <c r="R65" s="133">
        <f>'FORM 365'!AG58</f>
        <v>0</v>
      </c>
      <c r="S65" s="133">
        <f>IF(R65='DATA GURU'!$C$33,1,0)</f>
        <v>0</v>
      </c>
      <c r="T65" s="133">
        <f>'FORM 365'!AJ58</f>
        <v>0</v>
      </c>
      <c r="U65" s="133">
        <f>IF(T65='DATA GURU'!$C$33,1,0)</f>
        <v>0</v>
      </c>
      <c r="V65" s="133">
        <f>'FORM 365'!AM58</f>
        <v>0</v>
      </c>
      <c r="W65" s="133">
        <f>IF(V65='DATA GURU'!$C$33,1,0)</f>
        <v>0</v>
      </c>
      <c r="X65" s="133">
        <f>'FORM 365'!AP58</f>
        <v>0</v>
      </c>
      <c r="Y65" s="133">
        <f>IF(X65='DATA GURU'!$C$33,1,0)</f>
        <v>0</v>
      </c>
      <c r="Z65" s="133">
        <f>'FORM 365'!AS58</f>
        <v>5</v>
      </c>
      <c r="AA65" s="133">
        <f>IF(Z65='DATA GURU'!$C$33,1,0)</f>
        <v>1</v>
      </c>
      <c r="AB65" s="133">
        <f>'FORM 365'!AV58</f>
        <v>0</v>
      </c>
      <c r="AC65" s="133">
        <f>IF(AB65='DATA GURU'!$C$33,1,0)</f>
        <v>0</v>
      </c>
      <c r="AD65" s="133">
        <f>'FORM 365'!AY58</f>
        <v>5</v>
      </c>
      <c r="AE65" s="133">
        <f>IF(AD65='DATA GURU'!$C$33,1,0)</f>
        <v>1</v>
      </c>
      <c r="AF65" s="133">
        <f>'FORM 365'!BB58</f>
        <v>5</v>
      </c>
      <c r="AG65" s="133">
        <f>IF(AF65='DATA GURU'!$C$33,1,0)</f>
        <v>1</v>
      </c>
      <c r="AH65" s="133">
        <f>'FORM 365'!BE58</f>
        <v>0</v>
      </c>
      <c r="AI65" s="133">
        <f>IF(AH65='DATA GURU'!$C$33,1,0)</f>
        <v>0</v>
      </c>
      <c r="AJ65" s="133">
        <f>'FORM 365'!BH58</f>
        <v>5</v>
      </c>
      <c r="AK65" s="133">
        <f>IF(AJ65='DATA GURU'!$C$33,1,0)</f>
        <v>1</v>
      </c>
      <c r="AL65" s="133">
        <f>'FORM 365'!BK58</f>
        <v>0</v>
      </c>
      <c r="AM65" s="133">
        <f>IF(AL65='DATA GURU'!$C$33,1,0)</f>
        <v>0</v>
      </c>
      <c r="AN65" s="133">
        <f>'FORM 365'!BN58</f>
        <v>5</v>
      </c>
      <c r="AO65" s="133">
        <f>IF(AN65='DATA GURU'!$C$33,1,0)</f>
        <v>1</v>
      </c>
      <c r="AP65" s="133">
        <f>'FORM 365'!BQ58</f>
        <v>5</v>
      </c>
      <c r="AQ65" s="133">
        <f>IF(AP65='DATA GURU'!$C$33,1,0)</f>
        <v>1</v>
      </c>
      <c r="AR65" s="133">
        <f>'FORM 365'!BT58</f>
        <v>0</v>
      </c>
      <c r="AS65" s="133">
        <f>IF(AR65='DATA GURU'!$C$33,1,0)</f>
        <v>0</v>
      </c>
      <c r="AT65" s="133">
        <f>'FORM 365'!BW58</f>
        <v>0</v>
      </c>
      <c r="AU65" s="133">
        <f>IF(AT65='DATA GURU'!$C$33,1,0)</f>
        <v>0</v>
      </c>
      <c r="AV65" s="134">
        <f t="shared" si="10"/>
        <v>7</v>
      </c>
      <c r="AW65" s="133">
        <f>'DATA GURU'!$C$23-AV65</f>
        <v>13</v>
      </c>
      <c r="AX65" s="135">
        <f>AV65*'DATA GURU'!$C$33</f>
        <v>35</v>
      </c>
      <c r="AY65" s="136" t="str">
        <f>IF(AX65&gt;='DATA GURU'!$C$21+20,"BAIK SEKALI",IF(AX65&gt;='DATA GURU'!$C$21,"BAIK ",IF(AX65&gt;='DATA GURU'!$C$21-10,"CUKUP",IF(AX65&gt;='DATA GURU'!$C$21-20,"KURANG",IF(AX65&lt;='DATA GURU'!$C$21-20,"KURANG SEKALI")))))</f>
        <v>KURANG SEKALI</v>
      </c>
      <c r="AZ65" s="190" t="str">
        <f>'FORM 365'!K58</f>
        <v>XII IPA 2</v>
      </c>
      <c r="BB65" s="153" t="str">
        <f>IF(AZ65=KELAS!$N$3,COUNTIFS($B$10:$B$115,"&lt;"&amp;B65,$AZ$10:$AZ$115,KELAS!$N$3)+COUNTIFS($B$10:$B65,B65,$AZ$10:$AZ65,KELAS!$N$3),"")</f>
        <v/>
      </c>
    </row>
    <row r="66" spans="1:54" ht="15" x14ac:dyDescent="0.25">
      <c r="A66" s="3">
        <v>57</v>
      </c>
      <c r="B66" s="117" t="str">
        <f>'FORM 365'!E59</f>
        <v>SYAFRADHA SYAFRADHA</v>
      </c>
      <c r="C66" s="207">
        <f>'FORM 365'!B59</f>
        <v>44173.314004629603</v>
      </c>
      <c r="D66" s="207"/>
      <c r="E66" s="205">
        <f>'FORM 365'!C59</f>
        <v>44173.3415046296</v>
      </c>
      <c r="F66" s="206"/>
      <c r="G66" s="179">
        <f>'FORM 365'!C59</f>
        <v>44173.3415046296</v>
      </c>
      <c r="H66" s="133">
        <f>'FORM 365'!R59</f>
        <v>5</v>
      </c>
      <c r="I66" s="133">
        <f>IF(H66='DATA GURU'!$C$33,1,0)</f>
        <v>1</v>
      </c>
      <c r="J66" s="133">
        <f>'FORM 365'!U59</f>
        <v>5</v>
      </c>
      <c r="K66" s="133">
        <f>IF(J66='DATA GURU'!$C$33,1,0)</f>
        <v>1</v>
      </c>
      <c r="L66" s="133">
        <f>'FORM 365'!X59</f>
        <v>0</v>
      </c>
      <c r="M66" s="133">
        <f>IF(L66='DATA GURU'!$C$33,1,0)</f>
        <v>0</v>
      </c>
      <c r="N66" s="133">
        <f>'FORM 365'!AA59</f>
        <v>0</v>
      </c>
      <c r="O66" s="133">
        <f>IF(N66='DATA GURU'!$C$33,1,0)</f>
        <v>0</v>
      </c>
      <c r="P66" s="133">
        <f>'FORM 365'!AD59</f>
        <v>0</v>
      </c>
      <c r="Q66" s="133">
        <f>IF(P66='DATA GURU'!$C$33,1,0)</f>
        <v>0</v>
      </c>
      <c r="R66" s="133">
        <f>'FORM 365'!AG59</f>
        <v>5</v>
      </c>
      <c r="S66" s="133">
        <f>IF(R66='DATA GURU'!$C$33,1,0)</f>
        <v>1</v>
      </c>
      <c r="T66" s="133">
        <f>'FORM 365'!AJ59</f>
        <v>5</v>
      </c>
      <c r="U66" s="133">
        <f>IF(T66='DATA GURU'!$C$33,1,0)</f>
        <v>1</v>
      </c>
      <c r="V66" s="133">
        <f>'FORM 365'!AM59</f>
        <v>5</v>
      </c>
      <c r="W66" s="133">
        <f>IF(V66='DATA GURU'!$C$33,1,0)</f>
        <v>1</v>
      </c>
      <c r="X66" s="133">
        <f>'FORM 365'!AP59</f>
        <v>0</v>
      </c>
      <c r="Y66" s="133">
        <f>IF(X66='DATA GURU'!$C$33,1,0)</f>
        <v>0</v>
      </c>
      <c r="Z66" s="133">
        <f>'FORM 365'!AS59</f>
        <v>0</v>
      </c>
      <c r="AA66" s="133">
        <f>IF(Z66='DATA GURU'!$C$33,1,0)</f>
        <v>0</v>
      </c>
      <c r="AB66" s="133">
        <f>'FORM 365'!AV59</f>
        <v>5</v>
      </c>
      <c r="AC66" s="133">
        <f>IF(AB66='DATA GURU'!$C$33,1,0)</f>
        <v>1</v>
      </c>
      <c r="AD66" s="133">
        <f>'FORM 365'!AY59</f>
        <v>0</v>
      </c>
      <c r="AE66" s="133">
        <f>IF(AD66='DATA GURU'!$C$33,1,0)</f>
        <v>0</v>
      </c>
      <c r="AF66" s="133">
        <f>'FORM 365'!BB59</f>
        <v>5</v>
      </c>
      <c r="AG66" s="133">
        <f>IF(AF66='DATA GURU'!$C$33,1,0)</f>
        <v>1</v>
      </c>
      <c r="AH66" s="133">
        <f>'FORM 365'!BE59</f>
        <v>5</v>
      </c>
      <c r="AI66" s="133">
        <f>IF(AH66='DATA GURU'!$C$33,1,0)</f>
        <v>1</v>
      </c>
      <c r="AJ66" s="133">
        <f>'FORM 365'!BH59</f>
        <v>5</v>
      </c>
      <c r="AK66" s="133">
        <f>IF(AJ66='DATA GURU'!$C$33,1,0)</f>
        <v>1</v>
      </c>
      <c r="AL66" s="133">
        <f>'FORM 365'!BK59</f>
        <v>0</v>
      </c>
      <c r="AM66" s="133">
        <f>IF(AL66='DATA GURU'!$C$33,1,0)</f>
        <v>0</v>
      </c>
      <c r="AN66" s="133">
        <f>'FORM 365'!BN59</f>
        <v>0</v>
      </c>
      <c r="AO66" s="133">
        <f>IF(AN66='DATA GURU'!$C$33,1,0)</f>
        <v>0</v>
      </c>
      <c r="AP66" s="133">
        <f>'FORM 365'!BQ59</f>
        <v>0</v>
      </c>
      <c r="AQ66" s="133">
        <f>IF(AP66='DATA GURU'!$C$33,1,0)</f>
        <v>0</v>
      </c>
      <c r="AR66" s="133">
        <f>'FORM 365'!BT59</f>
        <v>0</v>
      </c>
      <c r="AS66" s="133">
        <f>IF(AR66='DATA GURU'!$C$33,1,0)</f>
        <v>0</v>
      </c>
      <c r="AT66" s="133">
        <f>'FORM 365'!BW59</f>
        <v>5</v>
      </c>
      <c r="AU66" s="133">
        <f>IF(AT66='DATA GURU'!$C$33,1,0)</f>
        <v>1</v>
      </c>
      <c r="AV66" s="134">
        <f t="shared" si="10"/>
        <v>10</v>
      </c>
      <c r="AW66" s="133">
        <f>'DATA GURU'!$C$23-AV66</f>
        <v>10</v>
      </c>
      <c r="AX66" s="135">
        <f>AV66*'DATA GURU'!$C$33</f>
        <v>50</v>
      </c>
      <c r="AY66" s="136" t="str">
        <f>IF(AX66&gt;='DATA GURU'!$C$21+20,"BAIK SEKALI",IF(AX66&gt;='DATA GURU'!$C$21,"BAIK ",IF(AX66&gt;='DATA GURU'!$C$21-10,"CUKUP",IF(AX66&gt;='DATA GURU'!$C$21-20,"KURANG",IF(AX66&lt;='DATA GURU'!$C$21-20,"KURANG SEKALI")))))</f>
        <v>KURANG SEKALI</v>
      </c>
      <c r="AZ66" s="190" t="str">
        <f>'FORM 365'!K59</f>
        <v>XII IPS 1</v>
      </c>
      <c r="BB66" s="153">
        <f>IF(AZ66=KELAS!$N$3,COUNTIFS($B$10:$B$115,"&lt;"&amp;B66,$AZ$10:$AZ$115,KELAS!$N$3)+COUNTIFS($B$10:$B66,B66,$AZ$10:$AZ66,KELAS!$N$3),"")</f>
        <v>13</v>
      </c>
    </row>
    <row r="67" spans="1:54" ht="15" x14ac:dyDescent="0.25">
      <c r="A67" s="1">
        <v>58</v>
      </c>
      <c r="B67" s="117" t="str">
        <f>'FORM 365'!E60</f>
        <v>NUR RIZAH</v>
      </c>
      <c r="C67" s="207">
        <f>'FORM 365'!B60</f>
        <v>44173.332199074102</v>
      </c>
      <c r="D67" s="207"/>
      <c r="E67" s="205">
        <f>'FORM 365'!C60</f>
        <v>44173.341782407399</v>
      </c>
      <c r="F67" s="206"/>
      <c r="G67" s="179">
        <f>'FORM 365'!C60</f>
        <v>44173.341782407399</v>
      </c>
      <c r="H67" s="133">
        <f>'FORM 365'!R60</f>
        <v>0</v>
      </c>
      <c r="I67" s="133">
        <f>IF(H67='DATA GURU'!$C$33,1,0)</f>
        <v>0</v>
      </c>
      <c r="J67" s="133">
        <f>'FORM 365'!U60</f>
        <v>0</v>
      </c>
      <c r="K67" s="133">
        <f>IF(J67='DATA GURU'!$C$33,1,0)</f>
        <v>0</v>
      </c>
      <c r="L67" s="133">
        <f>'FORM 365'!X60</f>
        <v>0</v>
      </c>
      <c r="M67" s="133">
        <f>IF(L67='DATA GURU'!$C$33,1,0)</f>
        <v>0</v>
      </c>
      <c r="N67" s="133">
        <f>'FORM 365'!AA60</f>
        <v>0</v>
      </c>
      <c r="O67" s="133">
        <f>IF(N67='DATA GURU'!$C$33,1,0)</f>
        <v>0</v>
      </c>
      <c r="P67" s="133">
        <f>'FORM 365'!AD60</f>
        <v>0</v>
      </c>
      <c r="Q67" s="133">
        <f>IF(P67='DATA GURU'!$C$33,1,0)</f>
        <v>0</v>
      </c>
      <c r="R67" s="133">
        <f>'FORM 365'!AG60</f>
        <v>0</v>
      </c>
      <c r="S67" s="133">
        <f>IF(R67='DATA GURU'!$C$33,1,0)</f>
        <v>0</v>
      </c>
      <c r="T67" s="133">
        <f>'FORM 365'!AJ60</f>
        <v>5</v>
      </c>
      <c r="U67" s="133">
        <f>IF(T67='DATA GURU'!$C$33,1,0)</f>
        <v>1</v>
      </c>
      <c r="V67" s="133">
        <f>'FORM 365'!AM60</f>
        <v>0</v>
      </c>
      <c r="W67" s="133">
        <f>IF(V67='DATA GURU'!$C$33,1,0)</f>
        <v>0</v>
      </c>
      <c r="X67" s="133">
        <f>'FORM 365'!AP60</f>
        <v>5</v>
      </c>
      <c r="Y67" s="133">
        <f>IF(X67='DATA GURU'!$C$33,1,0)</f>
        <v>1</v>
      </c>
      <c r="Z67" s="133">
        <f>'FORM 365'!AS60</f>
        <v>5</v>
      </c>
      <c r="AA67" s="133">
        <f>IF(Z67='DATA GURU'!$C$33,1,0)</f>
        <v>1</v>
      </c>
      <c r="AB67" s="133">
        <f>'FORM 365'!AV60</f>
        <v>0</v>
      </c>
      <c r="AC67" s="133">
        <f>IF(AB67='DATA GURU'!$C$33,1,0)</f>
        <v>0</v>
      </c>
      <c r="AD67" s="133">
        <f>'FORM 365'!AY60</f>
        <v>0</v>
      </c>
      <c r="AE67" s="133">
        <f>IF(AD67='DATA GURU'!$C$33,1,0)</f>
        <v>0</v>
      </c>
      <c r="AF67" s="133">
        <f>'FORM 365'!BB60</f>
        <v>5</v>
      </c>
      <c r="AG67" s="133">
        <f>IF(AF67='DATA GURU'!$C$33,1,0)</f>
        <v>1</v>
      </c>
      <c r="AH67" s="133">
        <f>'FORM 365'!BE60</f>
        <v>5</v>
      </c>
      <c r="AI67" s="133">
        <f>IF(AH67='DATA GURU'!$C$33,1,0)</f>
        <v>1</v>
      </c>
      <c r="AJ67" s="133">
        <f>'FORM 365'!BH60</f>
        <v>0</v>
      </c>
      <c r="AK67" s="133">
        <f>IF(AJ67='DATA GURU'!$C$33,1,0)</f>
        <v>0</v>
      </c>
      <c r="AL67" s="133">
        <f>'FORM 365'!BK60</f>
        <v>5</v>
      </c>
      <c r="AM67" s="133">
        <f>IF(AL67='DATA GURU'!$C$33,1,0)</f>
        <v>1</v>
      </c>
      <c r="AN67" s="133">
        <f>'FORM 365'!BN60</f>
        <v>5</v>
      </c>
      <c r="AO67" s="133">
        <f>IF(AN67='DATA GURU'!$C$33,1,0)</f>
        <v>1</v>
      </c>
      <c r="AP67" s="133">
        <f>'FORM 365'!BQ60</f>
        <v>0</v>
      </c>
      <c r="AQ67" s="133">
        <f>IF(AP67='DATA GURU'!$C$33,1,0)</f>
        <v>0</v>
      </c>
      <c r="AR67" s="133">
        <f>'FORM 365'!BT60</f>
        <v>5</v>
      </c>
      <c r="AS67" s="133">
        <f>IF(AR67='DATA GURU'!$C$33,1,0)</f>
        <v>1</v>
      </c>
      <c r="AT67" s="133">
        <f>'FORM 365'!BW60</f>
        <v>5</v>
      </c>
      <c r="AU67" s="133">
        <f>IF(AT67='DATA GURU'!$C$33,1,0)</f>
        <v>1</v>
      </c>
      <c r="AV67" s="134">
        <f t="shared" si="10"/>
        <v>9</v>
      </c>
      <c r="AW67" s="133">
        <f>'DATA GURU'!$C$23-AV67</f>
        <v>11</v>
      </c>
      <c r="AX67" s="135">
        <f>AV67*'DATA GURU'!$C$33</f>
        <v>45</v>
      </c>
      <c r="AY67" s="136" t="str">
        <f>IF(AX67&gt;='DATA GURU'!$C$21+20,"BAIK SEKALI",IF(AX67&gt;='DATA GURU'!$C$21,"BAIK ",IF(AX67&gt;='DATA GURU'!$C$21-10,"CUKUP",IF(AX67&gt;='DATA GURU'!$C$21-20,"KURANG",IF(AX67&lt;='DATA GURU'!$C$21-20,"KURANG SEKALI")))))</f>
        <v>KURANG SEKALI</v>
      </c>
      <c r="AZ67" s="190" t="str">
        <f>'FORM 365'!K60</f>
        <v>XII IPA 1</v>
      </c>
      <c r="BB67" s="153" t="str">
        <f>IF(AZ67=KELAS!$N$3,COUNTIFS($B$10:$B$115,"&lt;"&amp;B67,$AZ$10:$AZ$115,KELAS!$N$3)+COUNTIFS($B$10:$B67,B67,$AZ$10:$AZ67,KELAS!$N$3),"")</f>
        <v/>
      </c>
    </row>
    <row r="68" spans="1:54" ht="15" x14ac:dyDescent="0.25">
      <c r="A68" s="3">
        <v>59</v>
      </c>
      <c r="B68" s="117" t="str">
        <f>'FORM 365'!E61</f>
        <v>DIMAS WANGGA</v>
      </c>
      <c r="C68" s="207">
        <f>'FORM 365'!B61</f>
        <v>44173.3135763889</v>
      </c>
      <c r="D68" s="207"/>
      <c r="E68" s="205">
        <f>'FORM 365'!C61</f>
        <v>44173.342453703699</v>
      </c>
      <c r="F68" s="206"/>
      <c r="G68" s="179">
        <f>'FORM 365'!C61</f>
        <v>44173.342453703699</v>
      </c>
      <c r="H68" s="133">
        <f>'FORM 365'!R61</f>
        <v>5</v>
      </c>
      <c r="I68" s="133">
        <f>IF(H68='DATA GURU'!$C$33,1,0)</f>
        <v>1</v>
      </c>
      <c r="J68" s="133">
        <f>'FORM 365'!U61</f>
        <v>5</v>
      </c>
      <c r="K68" s="133">
        <f>IF(J68='DATA GURU'!$C$33,1,0)</f>
        <v>1</v>
      </c>
      <c r="L68" s="133">
        <f>'FORM 365'!X61</f>
        <v>5</v>
      </c>
      <c r="M68" s="133">
        <f>IF(L68='DATA GURU'!$C$33,1,0)</f>
        <v>1</v>
      </c>
      <c r="N68" s="133">
        <f>'FORM 365'!AA61</f>
        <v>0</v>
      </c>
      <c r="O68" s="133">
        <f>IF(N68='DATA GURU'!$C$33,1,0)</f>
        <v>0</v>
      </c>
      <c r="P68" s="133">
        <f>'FORM 365'!AD61</f>
        <v>0</v>
      </c>
      <c r="Q68" s="133">
        <f>IF(P68='DATA GURU'!$C$33,1,0)</f>
        <v>0</v>
      </c>
      <c r="R68" s="133">
        <f>'FORM 365'!AG61</f>
        <v>5</v>
      </c>
      <c r="S68" s="133">
        <f>IF(R68='DATA GURU'!$C$33,1,0)</f>
        <v>1</v>
      </c>
      <c r="T68" s="133">
        <f>'FORM 365'!AJ61</f>
        <v>5</v>
      </c>
      <c r="U68" s="133">
        <f>IF(T68='DATA GURU'!$C$33,1,0)</f>
        <v>1</v>
      </c>
      <c r="V68" s="133">
        <f>'FORM 365'!AM61</f>
        <v>0</v>
      </c>
      <c r="W68" s="133">
        <f>IF(V68='DATA GURU'!$C$33,1,0)</f>
        <v>0</v>
      </c>
      <c r="X68" s="133">
        <f>'FORM 365'!AP61</f>
        <v>0</v>
      </c>
      <c r="Y68" s="133">
        <f>IF(X68='DATA GURU'!$C$33,1,0)</f>
        <v>0</v>
      </c>
      <c r="Z68" s="133">
        <f>'FORM 365'!AS61</f>
        <v>5</v>
      </c>
      <c r="AA68" s="133">
        <f>IF(Z68='DATA GURU'!$C$33,1,0)</f>
        <v>1</v>
      </c>
      <c r="AB68" s="133">
        <f>'FORM 365'!AV61</f>
        <v>0</v>
      </c>
      <c r="AC68" s="133">
        <f>IF(AB68='DATA GURU'!$C$33,1,0)</f>
        <v>0</v>
      </c>
      <c r="AD68" s="133">
        <f>'FORM 365'!AY61</f>
        <v>5</v>
      </c>
      <c r="AE68" s="133">
        <f>IF(AD68='DATA GURU'!$C$33,1,0)</f>
        <v>1</v>
      </c>
      <c r="AF68" s="133">
        <f>'FORM 365'!BB61</f>
        <v>0</v>
      </c>
      <c r="AG68" s="133">
        <f>IF(AF68='DATA GURU'!$C$33,1,0)</f>
        <v>0</v>
      </c>
      <c r="AH68" s="133">
        <f>'FORM 365'!BE61</f>
        <v>0</v>
      </c>
      <c r="AI68" s="133">
        <f>IF(AH68='DATA GURU'!$C$33,1,0)</f>
        <v>0</v>
      </c>
      <c r="AJ68" s="133">
        <f>'FORM 365'!BH61</f>
        <v>5</v>
      </c>
      <c r="AK68" s="133">
        <f>IF(AJ68='DATA GURU'!$C$33,1,0)</f>
        <v>1</v>
      </c>
      <c r="AL68" s="133">
        <f>'FORM 365'!BK61</f>
        <v>5</v>
      </c>
      <c r="AM68" s="133">
        <f>IF(AL68='DATA GURU'!$C$33,1,0)</f>
        <v>1</v>
      </c>
      <c r="AN68" s="133">
        <f>'FORM 365'!BN61</f>
        <v>5</v>
      </c>
      <c r="AO68" s="133">
        <f>IF(AN68='DATA GURU'!$C$33,1,0)</f>
        <v>1</v>
      </c>
      <c r="AP68" s="133">
        <f>'FORM 365'!BQ61</f>
        <v>5</v>
      </c>
      <c r="AQ68" s="133">
        <f>IF(AP68='DATA GURU'!$C$33,1,0)</f>
        <v>1</v>
      </c>
      <c r="AR68" s="133">
        <f>'FORM 365'!BT61</f>
        <v>0</v>
      </c>
      <c r="AS68" s="133">
        <f>IF(AR68='DATA GURU'!$C$33,1,0)</f>
        <v>0</v>
      </c>
      <c r="AT68" s="133">
        <f>'FORM 365'!BW61</f>
        <v>5</v>
      </c>
      <c r="AU68" s="133">
        <f>IF(AT68='DATA GURU'!$C$33,1,0)</f>
        <v>1</v>
      </c>
      <c r="AV68" s="134">
        <f t="shared" si="10"/>
        <v>12</v>
      </c>
      <c r="AW68" s="133">
        <f>'DATA GURU'!$C$23-AV68</f>
        <v>8</v>
      </c>
      <c r="AX68" s="135">
        <f>AV68*'DATA GURU'!$C$33</f>
        <v>60</v>
      </c>
      <c r="AY68" s="136" t="str">
        <f>IF(AX68&gt;='DATA GURU'!$C$21+20,"BAIK SEKALI",IF(AX68&gt;='DATA GURU'!$C$21,"BAIK ",IF(AX68&gt;='DATA GURU'!$C$21-10,"CUKUP",IF(AX68&gt;='DATA GURU'!$C$21-20,"KURANG",IF(AX68&lt;='DATA GURU'!$C$21-20,"KURANG SEKALI")))))</f>
        <v>KURANG</v>
      </c>
      <c r="AZ68" s="190" t="str">
        <f>'FORM 365'!K61</f>
        <v>XII IPS 3</v>
      </c>
      <c r="BB68" s="153" t="str">
        <f>IF(AZ68=KELAS!$N$3,COUNTIFS($B$10:$B$115,"&lt;"&amp;B68,$AZ$10:$AZ$115,KELAS!$N$3)+COUNTIFS($B$10:$B68,B68,$AZ$10:$AZ68,KELAS!$N$3),"")</f>
        <v/>
      </c>
    </row>
    <row r="69" spans="1:54" ht="15" x14ac:dyDescent="0.25">
      <c r="A69" s="1">
        <v>60</v>
      </c>
      <c r="B69" s="117" t="str">
        <f>'FORM 365'!E62</f>
        <v>SAFINA P</v>
      </c>
      <c r="C69" s="207">
        <f>'FORM 365'!B62</f>
        <v>44173.327916666698</v>
      </c>
      <c r="D69" s="207"/>
      <c r="E69" s="205">
        <f>'FORM 365'!C62</f>
        <v>44173.342476851903</v>
      </c>
      <c r="F69" s="206"/>
      <c r="G69" s="179">
        <f>'FORM 365'!C62</f>
        <v>44173.342476851903</v>
      </c>
      <c r="H69" s="133">
        <f>'FORM 365'!R62</f>
        <v>5</v>
      </c>
      <c r="I69" s="133">
        <f>IF(H69='DATA GURU'!$C$33,1,0)</f>
        <v>1</v>
      </c>
      <c r="J69" s="133">
        <f>'FORM 365'!U62</f>
        <v>5</v>
      </c>
      <c r="K69" s="133">
        <f>IF(J69='DATA GURU'!$C$33,1,0)</f>
        <v>1</v>
      </c>
      <c r="L69" s="133">
        <f>'FORM 365'!X62</f>
        <v>0</v>
      </c>
      <c r="M69" s="133">
        <f>IF(L69='DATA GURU'!$C$33,1,0)</f>
        <v>0</v>
      </c>
      <c r="N69" s="133">
        <f>'FORM 365'!AA62</f>
        <v>5</v>
      </c>
      <c r="O69" s="133">
        <f>IF(N69='DATA GURU'!$C$33,1,0)</f>
        <v>1</v>
      </c>
      <c r="P69" s="133">
        <f>'FORM 365'!AD62</f>
        <v>5</v>
      </c>
      <c r="Q69" s="133">
        <f>IF(P69='DATA GURU'!$C$33,1,0)</f>
        <v>1</v>
      </c>
      <c r="R69" s="133">
        <f>'FORM 365'!AG62</f>
        <v>0</v>
      </c>
      <c r="S69" s="133">
        <f>IF(R69='DATA GURU'!$C$33,1,0)</f>
        <v>0</v>
      </c>
      <c r="T69" s="133">
        <f>'FORM 365'!AJ62</f>
        <v>0</v>
      </c>
      <c r="U69" s="133">
        <f>IF(T69='DATA GURU'!$C$33,1,0)</f>
        <v>0</v>
      </c>
      <c r="V69" s="133">
        <f>'FORM 365'!AM62</f>
        <v>0</v>
      </c>
      <c r="W69" s="133">
        <f>IF(V69='DATA GURU'!$C$33,1,0)</f>
        <v>0</v>
      </c>
      <c r="X69" s="133">
        <f>'FORM 365'!AP62</f>
        <v>0</v>
      </c>
      <c r="Y69" s="133">
        <f>IF(X69='DATA GURU'!$C$33,1,0)</f>
        <v>0</v>
      </c>
      <c r="Z69" s="133">
        <f>'FORM 365'!AS62</f>
        <v>5</v>
      </c>
      <c r="AA69" s="133">
        <f>IF(Z69='DATA GURU'!$C$33,1,0)</f>
        <v>1</v>
      </c>
      <c r="AB69" s="133">
        <f>'FORM 365'!AV62</f>
        <v>5</v>
      </c>
      <c r="AC69" s="133">
        <f>IF(AB69='DATA GURU'!$C$33,1,0)</f>
        <v>1</v>
      </c>
      <c r="AD69" s="133">
        <f>'FORM 365'!AY62</f>
        <v>5</v>
      </c>
      <c r="AE69" s="133">
        <f>IF(AD69='DATA GURU'!$C$33,1,0)</f>
        <v>1</v>
      </c>
      <c r="AF69" s="133">
        <f>'FORM 365'!BB62</f>
        <v>5</v>
      </c>
      <c r="AG69" s="133">
        <f>IF(AF69='DATA GURU'!$C$33,1,0)</f>
        <v>1</v>
      </c>
      <c r="AH69" s="133">
        <f>'FORM 365'!BE62</f>
        <v>5</v>
      </c>
      <c r="AI69" s="133">
        <f>IF(AH69='DATA GURU'!$C$33,1,0)</f>
        <v>1</v>
      </c>
      <c r="AJ69" s="133">
        <f>'FORM 365'!BH62</f>
        <v>5</v>
      </c>
      <c r="AK69" s="133">
        <f>IF(AJ69='DATA GURU'!$C$33,1,0)</f>
        <v>1</v>
      </c>
      <c r="AL69" s="133">
        <f>'FORM 365'!BK62</f>
        <v>5</v>
      </c>
      <c r="AM69" s="133">
        <f>IF(AL69='DATA GURU'!$C$33,1,0)</f>
        <v>1</v>
      </c>
      <c r="AN69" s="133">
        <f>'FORM 365'!BN62</f>
        <v>5</v>
      </c>
      <c r="AO69" s="133">
        <f>IF(AN69='DATA GURU'!$C$33,1,0)</f>
        <v>1</v>
      </c>
      <c r="AP69" s="133">
        <f>'FORM 365'!BQ62</f>
        <v>5</v>
      </c>
      <c r="AQ69" s="133">
        <f>IF(AP69='DATA GURU'!$C$33,1,0)</f>
        <v>1</v>
      </c>
      <c r="AR69" s="133">
        <f>'FORM 365'!BT62</f>
        <v>5</v>
      </c>
      <c r="AS69" s="133">
        <f>IF(AR69='DATA GURU'!$C$33,1,0)</f>
        <v>1</v>
      </c>
      <c r="AT69" s="133">
        <f>'FORM 365'!BW62</f>
        <v>5</v>
      </c>
      <c r="AU69" s="133">
        <f>IF(AT69='DATA GURU'!$C$33,1,0)</f>
        <v>1</v>
      </c>
      <c r="AV69" s="134">
        <f t="shared" si="10"/>
        <v>15</v>
      </c>
      <c r="AW69" s="133">
        <f>'DATA GURU'!$C$23-AV69</f>
        <v>5</v>
      </c>
      <c r="AX69" s="135">
        <f>AV69*'DATA GURU'!$C$33</f>
        <v>75</v>
      </c>
      <c r="AY69" s="136" t="str">
        <f>IF(AX69&gt;='DATA GURU'!$C$21+20,"BAIK SEKALI",IF(AX69&gt;='DATA GURU'!$C$21,"BAIK ",IF(AX69&gt;='DATA GURU'!$C$21-10,"CUKUP",IF(AX69&gt;='DATA GURU'!$C$21-20,"KURANG",IF(AX69&lt;='DATA GURU'!$C$21-20,"KURANG SEKALI")))))</f>
        <v xml:space="preserve">BAIK </v>
      </c>
      <c r="AZ69" s="190" t="str">
        <f>'FORM 365'!K62</f>
        <v>XII IPS 3</v>
      </c>
      <c r="BB69" s="153" t="str">
        <f>IF(AZ69=KELAS!$N$3,COUNTIFS($B$10:$B$115,"&lt;"&amp;B69,$AZ$10:$AZ$115,KELAS!$N$3)+COUNTIFS($B$10:$B69,B69,$AZ$10:$AZ69,KELAS!$N$3),"")</f>
        <v/>
      </c>
    </row>
    <row r="70" spans="1:54" ht="15" x14ac:dyDescent="0.25">
      <c r="A70" s="3">
        <v>61</v>
      </c>
      <c r="B70" s="117" t="str">
        <f>'FORM 365'!E63</f>
        <v>SITI RAHMAH</v>
      </c>
      <c r="C70" s="207">
        <f>'FORM 365'!B63</f>
        <v>44173.335856481499</v>
      </c>
      <c r="D70" s="207"/>
      <c r="E70" s="205">
        <f>'FORM 365'!C63</f>
        <v>44173.342662037001</v>
      </c>
      <c r="F70" s="206"/>
      <c r="G70" s="179">
        <f>'FORM 365'!C63</f>
        <v>44173.342662037001</v>
      </c>
      <c r="H70" s="133">
        <f>'FORM 365'!R63</f>
        <v>0</v>
      </c>
      <c r="I70" s="133">
        <f>IF(H70='DATA GURU'!$C$33,1,0)</f>
        <v>0</v>
      </c>
      <c r="J70" s="133">
        <f>'FORM 365'!U63</f>
        <v>0</v>
      </c>
      <c r="K70" s="133">
        <f>IF(J70='DATA GURU'!$C$33,1,0)</f>
        <v>0</v>
      </c>
      <c r="L70" s="133">
        <f>'FORM 365'!X63</f>
        <v>0</v>
      </c>
      <c r="M70" s="133">
        <f>IF(L70='DATA GURU'!$C$33,1,0)</f>
        <v>0</v>
      </c>
      <c r="N70" s="133">
        <f>'FORM 365'!AA63</f>
        <v>0</v>
      </c>
      <c r="O70" s="133">
        <f>IF(N70='DATA GURU'!$C$33,1,0)</f>
        <v>0</v>
      </c>
      <c r="P70" s="133">
        <f>'FORM 365'!AD63</f>
        <v>0</v>
      </c>
      <c r="Q70" s="133">
        <f>IF(P70='DATA GURU'!$C$33,1,0)</f>
        <v>0</v>
      </c>
      <c r="R70" s="133">
        <f>'FORM 365'!AG63</f>
        <v>0</v>
      </c>
      <c r="S70" s="133">
        <f>IF(R70='DATA GURU'!$C$33,1,0)</f>
        <v>0</v>
      </c>
      <c r="T70" s="133">
        <f>'FORM 365'!AJ63</f>
        <v>0</v>
      </c>
      <c r="U70" s="133">
        <f>IF(T70='DATA GURU'!$C$33,1,0)</f>
        <v>0</v>
      </c>
      <c r="V70" s="133">
        <f>'FORM 365'!AM63</f>
        <v>0</v>
      </c>
      <c r="W70" s="133">
        <f>IF(V70='DATA GURU'!$C$33,1,0)</f>
        <v>0</v>
      </c>
      <c r="X70" s="133">
        <f>'FORM 365'!AP63</f>
        <v>5</v>
      </c>
      <c r="Y70" s="133">
        <f>IF(X70='DATA GURU'!$C$33,1,0)</f>
        <v>1</v>
      </c>
      <c r="Z70" s="133">
        <f>'FORM 365'!AS63</f>
        <v>0</v>
      </c>
      <c r="AA70" s="133">
        <f>IF(Z70='DATA GURU'!$C$33,1,0)</f>
        <v>0</v>
      </c>
      <c r="AB70" s="133">
        <f>'FORM 365'!AV63</f>
        <v>0</v>
      </c>
      <c r="AC70" s="133">
        <f>IF(AB70='DATA GURU'!$C$33,1,0)</f>
        <v>0</v>
      </c>
      <c r="AD70" s="133">
        <f>'FORM 365'!AY63</f>
        <v>0</v>
      </c>
      <c r="AE70" s="133">
        <f>IF(AD70='DATA GURU'!$C$33,1,0)</f>
        <v>0</v>
      </c>
      <c r="AF70" s="133">
        <f>'FORM 365'!BB63</f>
        <v>5</v>
      </c>
      <c r="AG70" s="133">
        <f>IF(AF70='DATA GURU'!$C$33,1,0)</f>
        <v>1</v>
      </c>
      <c r="AH70" s="133">
        <f>'FORM 365'!BE63</f>
        <v>5</v>
      </c>
      <c r="AI70" s="133">
        <f>IF(AH70='DATA GURU'!$C$33,1,0)</f>
        <v>1</v>
      </c>
      <c r="AJ70" s="133">
        <f>'FORM 365'!BH63</f>
        <v>0</v>
      </c>
      <c r="AK70" s="133">
        <f>IF(AJ70='DATA GURU'!$C$33,1,0)</f>
        <v>0</v>
      </c>
      <c r="AL70" s="133">
        <f>'FORM 365'!BK63</f>
        <v>0</v>
      </c>
      <c r="AM70" s="133">
        <f>IF(AL70='DATA GURU'!$C$33,1,0)</f>
        <v>0</v>
      </c>
      <c r="AN70" s="133">
        <f>'FORM 365'!BN63</f>
        <v>0</v>
      </c>
      <c r="AO70" s="133">
        <f>IF(AN70='DATA GURU'!$C$33,1,0)</f>
        <v>0</v>
      </c>
      <c r="AP70" s="133">
        <f>'FORM 365'!BQ63</f>
        <v>5</v>
      </c>
      <c r="AQ70" s="133">
        <f>IF(AP70='DATA GURU'!$C$33,1,0)</f>
        <v>1</v>
      </c>
      <c r="AR70" s="133">
        <f>'FORM 365'!BT63</f>
        <v>0</v>
      </c>
      <c r="AS70" s="133">
        <f>IF(AR70='DATA GURU'!$C$33,1,0)</f>
        <v>0</v>
      </c>
      <c r="AT70" s="133">
        <f>'FORM 365'!BW63</f>
        <v>5</v>
      </c>
      <c r="AU70" s="133">
        <f>IF(AT70='DATA GURU'!$C$33,1,0)</f>
        <v>1</v>
      </c>
      <c r="AV70" s="134">
        <f t="shared" si="10"/>
        <v>5</v>
      </c>
      <c r="AW70" s="133">
        <f>'DATA GURU'!$C$23-AV70</f>
        <v>15</v>
      </c>
      <c r="AX70" s="135">
        <f>AV70*'DATA GURU'!$C$33</f>
        <v>25</v>
      </c>
      <c r="AY70" s="136" t="str">
        <f>IF(AX70&gt;='DATA GURU'!$C$21+20,"BAIK SEKALI",IF(AX70&gt;='DATA GURU'!$C$21,"BAIK ",IF(AX70&gt;='DATA GURU'!$C$21-10,"CUKUP",IF(AX70&gt;='DATA GURU'!$C$21-20,"KURANG",IF(AX70&lt;='DATA GURU'!$C$21-20,"KURANG SEKALI")))))</f>
        <v>KURANG SEKALI</v>
      </c>
      <c r="AZ70" s="190" t="str">
        <f>'FORM 365'!K63</f>
        <v>XII IPA 3</v>
      </c>
      <c r="BB70" s="153" t="str">
        <f>IF(AZ70=KELAS!$N$3,COUNTIFS($B$10:$B$115,"&lt;"&amp;B70,$AZ$10:$AZ$115,KELAS!$N$3)+COUNTIFS($B$10:$B70,B70,$AZ$10:$AZ70,KELAS!$N$3),"")</f>
        <v/>
      </c>
    </row>
    <row r="71" spans="1:54" ht="15" x14ac:dyDescent="0.25">
      <c r="A71" s="1">
        <v>62</v>
      </c>
      <c r="B71" s="117" t="str">
        <f>'FORM 365'!E64</f>
        <v>PUTRI SALSABILA</v>
      </c>
      <c r="C71" s="207">
        <f>'FORM 365'!B64</f>
        <v>44173.314722222203</v>
      </c>
      <c r="D71" s="207"/>
      <c r="E71" s="205">
        <f>'FORM 365'!C64</f>
        <v>44173.3426736111</v>
      </c>
      <c r="F71" s="206"/>
      <c r="G71" s="179">
        <f>'FORM 365'!C64</f>
        <v>44173.3426736111</v>
      </c>
      <c r="H71" s="133">
        <f>'FORM 365'!R64</f>
        <v>0</v>
      </c>
      <c r="I71" s="133">
        <f>IF(H71='DATA GURU'!$C$33,1,0)</f>
        <v>0</v>
      </c>
      <c r="J71" s="133">
        <f>'FORM 365'!U64</f>
        <v>5</v>
      </c>
      <c r="K71" s="133">
        <f>IF(J71='DATA GURU'!$C$33,1,0)</f>
        <v>1</v>
      </c>
      <c r="L71" s="133">
        <f>'FORM 365'!X64</f>
        <v>5</v>
      </c>
      <c r="M71" s="133">
        <f>IF(L71='DATA GURU'!$C$33,1,0)</f>
        <v>1</v>
      </c>
      <c r="N71" s="133">
        <f>'FORM 365'!AA64</f>
        <v>5</v>
      </c>
      <c r="O71" s="133">
        <f>IF(N71='DATA GURU'!$C$33,1,0)</f>
        <v>1</v>
      </c>
      <c r="P71" s="133">
        <f>'FORM 365'!AD64</f>
        <v>5</v>
      </c>
      <c r="Q71" s="133">
        <f>IF(P71='DATA GURU'!$C$33,1,0)</f>
        <v>1</v>
      </c>
      <c r="R71" s="133">
        <f>'FORM 365'!AG64</f>
        <v>0</v>
      </c>
      <c r="S71" s="133">
        <f>IF(R71='DATA GURU'!$C$33,1,0)</f>
        <v>0</v>
      </c>
      <c r="T71" s="133">
        <f>'FORM 365'!AJ64</f>
        <v>5</v>
      </c>
      <c r="U71" s="133">
        <f>IF(T71='DATA GURU'!$C$33,1,0)</f>
        <v>1</v>
      </c>
      <c r="V71" s="133">
        <f>'FORM 365'!AM64</f>
        <v>0</v>
      </c>
      <c r="W71" s="133">
        <f>IF(V71='DATA GURU'!$C$33,1,0)</f>
        <v>0</v>
      </c>
      <c r="X71" s="133">
        <f>'FORM 365'!AP64</f>
        <v>0</v>
      </c>
      <c r="Y71" s="133">
        <f>IF(X71='DATA GURU'!$C$33,1,0)</f>
        <v>0</v>
      </c>
      <c r="Z71" s="133">
        <f>'FORM 365'!AS64</f>
        <v>5</v>
      </c>
      <c r="AA71" s="133">
        <f>IF(Z71='DATA GURU'!$C$33,1,0)</f>
        <v>1</v>
      </c>
      <c r="AB71" s="133">
        <f>'FORM 365'!AV64</f>
        <v>0</v>
      </c>
      <c r="AC71" s="133">
        <f>IF(AB71='DATA GURU'!$C$33,1,0)</f>
        <v>0</v>
      </c>
      <c r="AD71" s="133">
        <f>'FORM 365'!AY64</f>
        <v>5</v>
      </c>
      <c r="AE71" s="133">
        <f>IF(AD71='DATA GURU'!$C$33,1,0)</f>
        <v>1</v>
      </c>
      <c r="AF71" s="133">
        <f>'FORM 365'!BB64</f>
        <v>5</v>
      </c>
      <c r="AG71" s="133">
        <f>IF(AF71='DATA GURU'!$C$33,1,0)</f>
        <v>1</v>
      </c>
      <c r="AH71" s="133">
        <f>'FORM 365'!BE64</f>
        <v>0</v>
      </c>
      <c r="AI71" s="133">
        <f>IF(AH71='DATA GURU'!$C$33,1,0)</f>
        <v>0</v>
      </c>
      <c r="AJ71" s="133">
        <f>'FORM 365'!BH64</f>
        <v>5</v>
      </c>
      <c r="AK71" s="133">
        <f>IF(AJ71='DATA GURU'!$C$33,1,0)</f>
        <v>1</v>
      </c>
      <c r="AL71" s="133">
        <f>'FORM 365'!BK64</f>
        <v>5</v>
      </c>
      <c r="AM71" s="133">
        <f>IF(AL71='DATA GURU'!$C$33,1,0)</f>
        <v>1</v>
      </c>
      <c r="AN71" s="133">
        <f>'FORM 365'!BN64</f>
        <v>5</v>
      </c>
      <c r="AO71" s="133">
        <f>IF(AN71='DATA GURU'!$C$33,1,0)</f>
        <v>1</v>
      </c>
      <c r="AP71" s="133">
        <f>'FORM 365'!BQ64</f>
        <v>5</v>
      </c>
      <c r="AQ71" s="133">
        <f>IF(AP71='DATA GURU'!$C$33,1,0)</f>
        <v>1</v>
      </c>
      <c r="AR71" s="133">
        <f>'FORM 365'!BT64</f>
        <v>5</v>
      </c>
      <c r="AS71" s="133">
        <f>IF(AR71='DATA GURU'!$C$33,1,0)</f>
        <v>1</v>
      </c>
      <c r="AT71" s="133">
        <f>'FORM 365'!BW64</f>
        <v>5</v>
      </c>
      <c r="AU71" s="133">
        <f>IF(AT71='DATA GURU'!$C$33,1,0)</f>
        <v>1</v>
      </c>
      <c r="AV71" s="134">
        <f t="shared" si="10"/>
        <v>14</v>
      </c>
      <c r="AW71" s="133">
        <f>'DATA GURU'!$C$23-AV71</f>
        <v>6</v>
      </c>
      <c r="AX71" s="135">
        <f>AV71*'DATA GURU'!$C$33</f>
        <v>70</v>
      </c>
      <c r="AY71" s="136" t="str">
        <f>IF(AX71&gt;='DATA GURU'!$C$21+20,"BAIK SEKALI",IF(AX71&gt;='DATA GURU'!$C$21,"BAIK ",IF(AX71&gt;='DATA GURU'!$C$21-10,"CUKUP",IF(AX71&gt;='DATA GURU'!$C$21-20,"KURANG",IF(AX71&lt;='DATA GURU'!$C$21-20,"KURANG SEKALI")))))</f>
        <v>CUKUP</v>
      </c>
      <c r="AZ71" s="190" t="str">
        <f>'FORM 365'!K64</f>
        <v>XII IPS 2</v>
      </c>
      <c r="BB71" s="153" t="str">
        <f>IF(AZ71=KELAS!$N$3,COUNTIFS($B$10:$B$115,"&lt;"&amp;B71,$AZ$10:$AZ$115,KELAS!$N$3)+COUNTIFS($B$10:$B71,B71,$AZ$10:$AZ71,KELAS!$N$3),"")</f>
        <v/>
      </c>
    </row>
    <row r="72" spans="1:54" ht="15" x14ac:dyDescent="0.25">
      <c r="A72" s="3">
        <v>63</v>
      </c>
      <c r="B72" s="117" t="str">
        <f>'FORM 365'!E65</f>
        <v>BAGAS HARYANTO</v>
      </c>
      <c r="C72" s="207">
        <f>'FORM 365'!B65</f>
        <v>44173.316909722198</v>
      </c>
      <c r="D72" s="207"/>
      <c r="E72" s="205">
        <f>'FORM 365'!C65</f>
        <v>44173.342743055597</v>
      </c>
      <c r="F72" s="206"/>
      <c r="G72" s="179">
        <f>'FORM 365'!C65</f>
        <v>44173.342743055597</v>
      </c>
      <c r="H72" s="133">
        <f>'FORM 365'!R65</f>
        <v>0</v>
      </c>
      <c r="I72" s="133">
        <f>IF(H72='DATA GURU'!$C$33,1,0)</f>
        <v>0</v>
      </c>
      <c r="J72" s="133">
        <f>'FORM 365'!U65</f>
        <v>5</v>
      </c>
      <c r="K72" s="133">
        <f>IF(J72='DATA GURU'!$C$33,1,0)</f>
        <v>1</v>
      </c>
      <c r="L72" s="133">
        <f>'FORM 365'!X65</f>
        <v>0</v>
      </c>
      <c r="M72" s="133">
        <f>IF(L72='DATA GURU'!$C$33,1,0)</f>
        <v>0</v>
      </c>
      <c r="N72" s="133">
        <f>'FORM 365'!AA65</f>
        <v>5</v>
      </c>
      <c r="O72" s="133">
        <f>IF(N72='DATA GURU'!$C$33,1,0)</f>
        <v>1</v>
      </c>
      <c r="P72" s="133">
        <f>'FORM 365'!AD65</f>
        <v>5</v>
      </c>
      <c r="Q72" s="133">
        <f>IF(P72='DATA GURU'!$C$33,1,0)</f>
        <v>1</v>
      </c>
      <c r="R72" s="133">
        <f>'FORM 365'!AG65</f>
        <v>0</v>
      </c>
      <c r="S72" s="133">
        <f>IF(R72='DATA GURU'!$C$33,1,0)</f>
        <v>0</v>
      </c>
      <c r="T72" s="133">
        <f>'FORM 365'!AJ65</f>
        <v>0</v>
      </c>
      <c r="U72" s="133">
        <f>IF(T72='DATA GURU'!$C$33,1,0)</f>
        <v>0</v>
      </c>
      <c r="V72" s="133">
        <f>'FORM 365'!AM65</f>
        <v>0</v>
      </c>
      <c r="W72" s="133">
        <f>IF(V72='DATA GURU'!$C$33,1,0)</f>
        <v>0</v>
      </c>
      <c r="X72" s="133">
        <f>'FORM 365'!AP65</f>
        <v>0</v>
      </c>
      <c r="Y72" s="133">
        <f>IF(X72='DATA GURU'!$C$33,1,0)</f>
        <v>0</v>
      </c>
      <c r="Z72" s="133">
        <f>'FORM 365'!AS65</f>
        <v>5</v>
      </c>
      <c r="AA72" s="133">
        <f>IF(Z72='DATA GURU'!$C$33,1,0)</f>
        <v>1</v>
      </c>
      <c r="AB72" s="133">
        <f>'FORM 365'!AV65</f>
        <v>0</v>
      </c>
      <c r="AC72" s="133">
        <f>IF(AB72='DATA GURU'!$C$33,1,0)</f>
        <v>0</v>
      </c>
      <c r="AD72" s="133">
        <f>'FORM 365'!AY65</f>
        <v>0</v>
      </c>
      <c r="AE72" s="133">
        <f>IF(AD72='DATA GURU'!$C$33,1,0)</f>
        <v>0</v>
      </c>
      <c r="AF72" s="133">
        <f>'FORM 365'!BB65</f>
        <v>0</v>
      </c>
      <c r="AG72" s="133">
        <f>IF(AF72='DATA GURU'!$C$33,1,0)</f>
        <v>0</v>
      </c>
      <c r="AH72" s="133">
        <f>'FORM 365'!BE65</f>
        <v>0</v>
      </c>
      <c r="AI72" s="133">
        <f>IF(AH72='DATA GURU'!$C$33,1,0)</f>
        <v>0</v>
      </c>
      <c r="AJ72" s="133">
        <f>'FORM 365'!BH65</f>
        <v>5</v>
      </c>
      <c r="AK72" s="133">
        <f>IF(AJ72='DATA GURU'!$C$33,1,0)</f>
        <v>1</v>
      </c>
      <c r="AL72" s="133">
        <f>'FORM 365'!BK65</f>
        <v>5</v>
      </c>
      <c r="AM72" s="133">
        <f>IF(AL72='DATA GURU'!$C$33,1,0)</f>
        <v>1</v>
      </c>
      <c r="AN72" s="133">
        <f>'FORM 365'!BN65</f>
        <v>5</v>
      </c>
      <c r="AO72" s="133">
        <f>IF(AN72='DATA GURU'!$C$33,1,0)</f>
        <v>1</v>
      </c>
      <c r="AP72" s="133">
        <f>'FORM 365'!BQ65</f>
        <v>5</v>
      </c>
      <c r="AQ72" s="133">
        <f>IF(AP72='DATA GURU'!$C$33,1,0)</f>
        <v>1</v>
      </c>
      <c r="AR72" s="133">
        <f>'FORM 365'!BT65</f>
        <v>5</v>
      </c>
      <c r="AS72" s="133">
        <f>IF(AR72='DATA GURU'!$C$33,1,0)</f>
        <v>1</v>
      </c>
      <c r="AT72" s="133">
        <f>'FORM 365'!BW65</f>
        <v>5</v>
      </c>
      <c r="AU72" s="133">
        <f>IF(AT72='DATA GURU'!$C$33,1,0)</f>
        <v>1</v>
      </c>
      <c r="AV72" s="134">
        <f t="shared" si="10"/>
        <v>10</v>
      </c>
      <c r="AW72" s="133">
        <f>'DATA GURU'!$C$23-AV72</f>
        <v>10</v>
      </c>
      <c r="AX72" s="135">
        <f>AV72*'DATA GURU'!$C$33</f>
        <v>50</v>
      </c>
      <c r="AY72" s="136" t="str">
        <f>IF(AX72&gt;='DATA GURU'!$C$21+20,"BAIK SEKALI",IF(AX72&gt;='DATA GURU'!$C$21,"BAIK ",IF(AX72&gt;='DATA GURU'!$C$21-10,"CUKUP",IF(AX72&gt;='DATA GURU'!$C$21-20,"KURANG",IF(AX72&lt;='DATA GURU'!$C$21-20,"KURANG SEKALI")))))</f>
        <v>KURANG SEKALI</v>
      </c>
      <c r="AZ72" s="190" t="str">
        <f>'FORM 365'!K65</f>
        <v>XII IPS 1</v>
      </c>
      <c r="BB72" s="153">
        <f>IF(AZ72=KELAS!$N$3,COUNTIFS($B$10:$B$115,"&lt;"&amp;B72,$AZ$10:$AZ$115,KELAS!$N$3)+COUNTIFS($B$10:$B72,B72,$AZ$10:$AZ72,KELAS!$N$3),"")</f>
        <v>2</v>
      </c>
    </row>
    <row r="73" spans="1:54" ht="15" x14ac:dyDescent="0.25">
      <c r="A73" s="1">
        <v>64</v>
      </c>
      <c r="B73" s="117" t="str">
        <f>'FORM 365'!E66</f>
        <v>ZAIRIL ADAM</v>
      </c>
      <c r="C73" s="207">
        <f>'FORM 365'!B66</f>
        <v>44173.322164351797</v>
      </c>
      <c r="D73" s="207"/>
      <c r="E73" s="205">
        <f>'FORM 365'!C66</f>
        <v>44173.342743055597</v>
      </c>
      <c r="F73" s="206"/>
      <c r="G73" s="179">
        <f>'FORM 365'!C66</f>
        <v>44173.342743055597</v>
      </c>
      <c r="H73" s="133">
        <f>'FORM 365'!R66</f>
        <v>5</v>
      </c>
      <c r="I73" s="133">
        <f>IF(H73='DATA GURU'!$C$33,1,0)</f>
        <v>1</v>
      </c>
      <c r="J73" s="133">
        <f>'FORM 365'!U66</f>
        <v>5</v>
      </c>
      <c r="K73" s="133">
        <f>IF(J73='DATA GURU'!$C$33,1,0)</f>
        <v>1</v>
      </c>
      <c r="L73" s="133">
        <f>'FORM 365'!X66</f>
        <v>0</v>
      </c>
      <c r="M73" s="133">
        <f>IF(L73='DATA GURU'!$C$33,1,0)</f>
        <v>0</v>
      </c>
      <c r="N73" s="133">
        <f>'FORM 365'!AA66</f>
        <v>0</v>
      </c>
      <c r="O73" s="133">
        <f>IF(N73='DATA GURU'!$C$33,1,0)</f>
        <v>0</v>
      </c>
      <c r="P73" s="133">
        <f>'FORM 365'!AD66</f>
        <v>0</v>
      </c>
      <c r="Q73" s="133">
        <f>IF(P73='DATA GURU'!$C$33,1,0)</f>
        <v>0</v>
      </c>
      <c r="R73" s="133">
        <f>'FORM 365'!AG66</f>
        <v>0</v>
      </c>
      <c r="S73" s="133">
        <f>IF(R73='DATA GURU'!$C$33,1,0)</f>
        <v>0</v>
      </c>
      <c r="T73" s="133">
        <f>'FORM 365'!AJ66</f>
        <v>0</v>
      </c>
      <c r="U73" s="133">
        <f>IF(T73='DATA GURU'!$C$33,1,0)</f>
        <v>0</v>
      </c>
      <c r="V73" s="133">
        <f>'FORM 365'!AM66</f>
        <v>0</v>
      </c>
      <c r="W73" s="133">
        <f>IF(V73='DATA GURU'!$C$33,1,0)</f>
        <v>0</v>
      </c>
      <c r="X73" s="133">
        <f>'FORM 365'!AP66</f>
        <v>0</v>
      </c>
      <c r="Y73" s="133">
        <f>IF(X73='DATA GURU'!$C$33,1,0)</f>
        <v>0</v>
      </c>
      <c r="Z73" s="133">
        <f>'FORM 365'!AS66</f>
        <v>5</v>
      </c>
      <c r="AA73" s="133">
        <f>IF(Z73='DATA GURU'!$C$33,1,0)</f>
        <v>1</v>
      </c>
      <c r="AB73" s="133">
        <f>'FORM 365'!AV66</f>
        <v>0</v>
      </c>
      <c r="AC73" s="133">
        <f>IF(AB73='DATA GURU'!$C$33,1,0)</f>
        <v>0</v>
      </c>
      <c r="AD73" s="133">
        <f>'FORM 365'!AY66</f>
        <v>0</v>
      </c>
      <c r="AE73" s="133">
        <f>IF(AD73='DATA GURU'!$C$33,1,0)</f>
        <v>0</v>
      </c>
      <c r="AF73" s="133">
        <f>'FORM 365'!BB66</f>
        <v>0</v>
      </c>
      <c r="AG73" s="133">
        <f>IF(AF73='DATA GURU'!$C$33,1,0)</f>
        <v>0</v>
      </c>
      <c r="AH73" s="133">
        <f>'FORM 365'!BE66</f>
        <v>0</v>
      </c>
      <c r="AI73" s="133">
        <f>IF(AH73='DATA GURU'!$C$33,1,0)</f>
        <v>0</v>
      </c>
      <c r="AJ73" s="133">
        <f>'FORM 365'!BH66</f>
        <v>5</v>
      </c>
      <c r="AK73" s="133">
        <f>IF(AJ73='DATA GURU'!$C$33,1,0)</f>
        <v>1</v>
      </c>
      <c r="AL73" s="133">
        <f>'FORM 365'!BK66</f>
        <v>5</v>
      </c>
      <c r="AM73" s="133">
        <f>IF(AL73='DATA GURU'!$C$33,1,0)</f>
        <v>1</v>
      </c>
      <c r="AN73" s="133">
        <f>'FORM 365'!BN66</f>
        <v>0</v>
      </c>
      <c r="AO73" s="133">
        <f>IF(AN73='DATA GURU'!$C$33,1,0)</f>
        <v>0</v>
      </c>
      <c r="AP73" s="133">
        <f>'FORM 365'!BQ66</f>
        <v>5</v>
      </c>
      <c r="AQ73" s="133">
        <f>IF(AP73='DATA GURU'!$C$33,1,0)</f>
        <v>1</v>
      </c>
      <c r="AR73" s="133">
        <f>'FORM 365'!BT66</f>
        <v>5</v>
      </c>
      <c r="AS73" s="133">
        <f>IF(AR73='DATA GURU'!$C$33,1,0)</f>
        <v>1</v>
      </c>
      <c r="AT73" s="133">
        <f>'FORM 365'!BW66</f>
        <v>5</v>
      </c>
      <c r="AU73" s="133">
        <f>IF(AT73='DATA GURU'!$C$33,1,0)</f>
        <v>1</v>
      </c>
      <c r="AV73" s="134">
        <f t="shared" si="10"/>
        <v>8</v>
      </c>
      <c r="AW73" s="133">
        <f>'DATA GURU'!$C$23-AV73</f>
        <v>12</v>
      </c>
      <c r="AX73" s="135">
        <f>AV73*'DATA GURU'!$C$33</f>
        <v>40</v>
      </c>
      <c r="AY73" s="136" t="str">
        <f>IF(AX73&gt;='DATA GURU'!$C$21+20,"BAIK SEKALI",IF(AX73&gt;='DATA GURU'!$C$21,"BAIK ",IF(AX73&gt;='DATA GURU'!$C$21-10,"CUKUP",IF(AX73&gt;='DATA GURU'!$C$21-20,"KURANG",IF(AX73&lt;='DATA GURU'!$C$21-20,"KURANG SEKALI")))))</f>
        <v>KURANG SEKALI</v>
      </c>
      <c r="AZ73" s="190" t="str">
        <f>'FORM 365'!K66</f>
        <v>XII IPA 2</v>
      </c>
      <c r="BB73" s="153" t="str">
        <f>IF(AZ73=KELAS!$N$3,COUNTIFS($B$10:$B$115,"&lt;"&amp;B73,$AZ$10:$AZ$115,KELAS!$N$3)+COUNTIFS($B$10:$B73,B73,$AZ$10:$AZ73,KELAS!$N$3),"")</f>
        <v/>
      </c>
    </row>
    <row r="74" spans="1:54" ht="15" x14ac:dyDescent="0.25">
      <c r="A74" s="3">
        <v>65</v>
      </c>
      <c r="B74" s="117" t="str">
        <f>'FORM 365'!E67</f>
        <v>WINDA SARI</v>
      </c>
      <c r="C74" s="207">
        <f>'FORM 365'!B67</f>
        <v>44173.315671296303</v>
      </c>
      <c r="D74" s="207"/>
      <c r="E74" s="205">
        <f>'FORM 365'!C67</f>
        <v>44173.342824074098</v>
      </c>
      <c r="F74" s="206"/>
      <c r="G74" s="179">
        <f>'FORM 365'!C67</f>
        <v>44173.342824074098</v>
      </c>
      <c r="H74" s="133">
        <f>'FORM 365'!R67</f>
        <v>0</v>
      </c>
      <c r="I74" s="133">
        <f>IF(H74='DATA GURU'!$C$33,1,0)</f>
        <v>0</v>
      </c>
      <c r="J74" s="133">
        <f>'FORM 365'!U67</f>
        <v>0</v>
      </c>
      <c r="K74" s="133">
        <f>IF(J74='DATA GURU'!$C$33,1,0)</f>
        <v>0</v>
      </c>
      <c r="L74" s="133">
        <f>'FORM 365'!X67</f>
        <v>0</v>
      </c>
      <c r="M74" s="133">
        <f>IF(L74='DATA GURU'!$C$33,1,0)</f>
        <v>0</v>
      </c>
      <c r="N74" s="133">
        <f>'FORM 365'!AA67</f>
        <v>5</v>
      </c>
      <c r="O74" s="133">
        <f>IF(N74='DATA GURU'!$C$33,1,0)</f>
        <v>1</v>
      </c>
      <c r="P74" s="133">
        <f>'FORM 365'!AD67</f>
        <v>5</v>
      </c>
      <c r="Q74" s="133">
        <f>IF(P74='DATA GURU'!$C$33,1,0)</f>
        <v>1</v>
      </c>
      <c r="R74" s="133">
        <f>'FORM 365'!AG67</f>
        <v>0</v>
      </c>
      <c r="S74" s="133">
        <f>IF(R74='DATA GURU'!$C$33,1,0)</f>
        <v>0</v>
      </c>
      <c r="T74" s="133">
        <f>'FORM 365'!AJ67</f>
        <v>0</v>
      </c>
      <c r="U74" s="133">
        <f>IF(T74='DATA GURU'!$C$33,1,0)</f>
        <v>0</v>
      </c>
      <c r="V74" s="133">
        <f>'FORM 365'!AM67</f>
        <v>0</v>
      </c>
      <c r="W74" s="133">
        <f>IF(V74='DATA GURU'!$C$33,1,0)</f>
        <v>0</v>
      </c>
      <c r="X74" s="133">
        <f>'FORM 365'!AP67</f>
        <v>0</v>
      </c>
      <c r="Y74" s="133">
        <f>IF(X74='DATA GURU'!$C$33,1,0)</f>
        <v>0</v>
      </c>
      <c r="Z74" s="133">
        <f>'FORM 365'!AS67</f>
        <v>5</v>
      </c>
      <c r="AA74" s="133">
        <f>IF(Z74='DATA GURU'!$C$33,1,0)</f>
        <v>1</v>
      </c>
      <c r="AB74" s="133">
        <f>'FORM 365'!AV67</f>
        <v>0</v>
      </c>
      <c r="AC74" s="133">
        <f>IF(AB74='DATA GURU'!$C$33,1,0)</f>
        <v>0</v>
      </c>
      <c r="AD74" s="133">
        <f>'FORM 365'!AY67</f>
        <v>5</v>
      </c>
      <c r="AE74" s="133">
        <f>IF(AD74='DATA GURU'!$C$33,1,0)</f>
        <v>1</v>
      </c>
      <c r="AF74" s="133">
        <f>'FORM 365'!BB67</f>
        <v>0</v>
      </c>
      <c r="AG74" s="133">
        <f>IF(AF74='DATA GURU'!$C$33,1,0)</f>
        <v>0</v>
      </c>
      <c r="AH74" s="133">
        <f>'FORM 365'!BE67</f>
        <v>0</v>
      </c>
      <c r="AI74" s="133">
        <f>IF(AH74='DATA GURU'!$C$33,1,0)</f>
        <v>0</v>
      </c>
      <c r="AJ74" s="133">
        <f>'FORM 365'!BH67</f>
        <v>5</v>
      </c>
      <c r="AK74" s="133">
        <f>IF(AJ74='DATA GURU'!$C$33,1,0)</f>
        <v>1</v>
      </c>
      <c r="AL74" s="133">
        <f>'FORM 365'!BK67</f>
        <v>5</v>
      </c>
      <c r="AM74" s="133">
        <f>IF(AL74='DATA GURU'!$C$33,1,0)</f>
        <v>1</v>
      </c>
      <c r="AN74" s="133">
        <f>'FORM 365'!BN67</f>
        <v>5</v>
      </c>
      <c r="AO74" s="133">
        <f>IF(AN74='DATA GURU'!$C$33,1,0)</f>
        <v>1</v>
      </c>
      <c r="AP74" s="133">
        <f>'FORM 365'!BQ67</f>
        <v>5</v>
      </c>
      <c r="AQ74" s="133">
        <f>IF(AP74='DATA GURU'!$C$33,1,0)</f>
        <v>1</v>
      </c>
      <c r="AR74" s="133">
        <f>'FORM 365'!BT67</f>
        <v>5</v>
      </c>
      <c r="AS74" s="133">
        <f>IF(AR74='DATA GURU'!$C$33,1,0)</f>
        <v>1</v>
      </c>
      <c r="AT74" s="133">
        <f>'FORM 365'!BW67</f>
        <v>0</v>
      </c>
      <c r="AU74" s="133">
        <f>IF(AT74='DATA GURU'!$C$33,1,0)</f>
        <v>0</v>
      </c>
      <c r="AV74" s="134">
        <f t="shared" si="10"/>
        <v>9</v>
      </c>
      <c r="AW74" s="133">
        <f>'DATA GURU'!$C$23-AV74</f>
        <v>11</v>
      </c>
      <c r="AX74" s="135">
        <f>AV74*'DATA GURU'!$C$33</f>
        <v>45</v>
      </c>
      <c r="AY74" s="136" t="str">
        <f>IF(AX74&gt;='DATA GURU'!$C$21+20,"BAIK SEKALI",IF(AX74&gt;='DATA GURU'!$C$21,"BAIK ",IF(AX74&gt;='DATA GURU'!$C$21-10,"CUKUP",IF(AX74&gt;='DATA GURU'!$C$21-20,"KURANG",IF(AX74&lt;='DATA GURU'!$C$21-20,"KURANG SEKALI")))))</f>
        <v>KURANG SEKALI</v>
      </c>
      <c r="AZ74" s="190" t="str">
        <f>'FORM 365'!K67</f>
        <v>XII IPS 3</v>
      </c>
      <c r="BB74" s="153" t="str">
        <f>IF(AZ74=KELAS!$N$3,COUNTIFS($B$10:$B$115,"&lt;"&amp;B74,$AZ$10:$AZ$115,KELAS!$N$3)+COUNTIFS($B$10:$B74,B74,$AZ$10:$AZ74,KELAS!$N$3),"")</f>
        <v/>
      </c>
    </row>
    <row r="75" spans="1:54" ht="15" x14ac:dyDescent="0.25">
      <c r="A75" s="1">
        <v>66</v>
      </c>
      <c r="B75" s="117" t="str">
        <f>'FORM 365'!E68</f>
        <v>NAIDA TUSSAKDIAH</v>
      </c>
      <c r="C75" s="207">
        <f>'FORM 365'!B68</f>
        <v>44173.313449074099</v>
      </c>
      <c r="D75" s="207"/>
      <c r="E75" s="205">
        <f>'FORM 365'!C68</f>
        <v>44173.3428935185</v>
      </c>
      <c r="F75" s="206"/>
      <c r="G75" s="179">
        <f>'FORM 365'!C68</f>
        <v>44173.3428935185</v>
      </c>
      <c r="H75" s="133">
        <f>'FORM 365'!R68</f>
        <v>0</v>
      </c>
      <c r="I75" s="133">
        <f>IF(H75='DATA GURU'!$C$33,1,0)</f>
        <v>0</v>
      </c>
      <c r="J75" s="133">
        <f>'FORM 365'!U68</f>
        <v>5</v>
      </c>
      <c r="K75" s="133">
        <f>IF(J75='DATA GURU'!$C$33,1,0)</f>
        <v>1</v>
      </c>
      <c r="L75" s="133">
        <f>'FORM 365'!X68</f>
        <v>5</v>
      </c>
      <c r="M75" s="133">
        <f>IF(L75='DATA GURU'!$C$33,1,0)</f>
        <v>1</v>
      </c>
      <c r="N75" s="133">
        <f>'FORM 365'!AA68</f>
        <v>5</v>
      </c>
      <c r="O75" s="133">
        <f>IF(N75='DATA GURU'!$C$33,1,0)</f>
        <v>1</v>
      </c>
      <c r="P75" s="133">
        <f>'FORM 365'!AD68</f>
        <v>5</v>
      </c>
      <c r="Q75" s="133">
        <f>IF(P75='DATA GURU'!$C$33,1,0)</f>
        <v>1</v>
      </c>
      <c r="R75" s="133">
        <f>'FORM 365'!AG68</f>
        <v>0</v>
      </c>
      <c r="S75" s="133">
        <f>IF(R75='DATA GURU'!$C$33,1,0)</f>
        <v>0</v>
      </c>
      <c r="T75" s="133">
        <f>'FORM 365'!AJ68</f>
        <v>5</v>
      </c>
      <c r="U75" s="133">
        <f>IF(T75='DATA GURU'!$C$33,1,0)</f>
        <v>1</v>
      </c>
      <c r="V75" s="133">
        <f>'FORM 365'!AM68</f>
        <v>5</v>
      </c>
      <c r="W75" s="133">
        <f>IF(V75='DATA GURU'!$C$33,1,0)</f>
        <v>1</v>
      </c>
      <c r="X75" s="133">
        <f>'FORM 365'!AP68</f>
        <v>0</v>
      </c>
      <c r="Y75" s="133">
        <f>IF(X75='DATA GURU'!$C$33,1,0)</f>
        <v>0</v>
      </c>
      <c r="Z75" s="133">
        <f>'FORM 365'!AS68</f>
        <v>5</v>
      </c>
      <c r="AA75" s="133">
        <f>IF(Z75='DATA GURU'!$C$33,1,0)</f>
        <v>1</v>
      </c>
      <c r="AB75" s="133">
        <f>'FORM 365'!AV68</f>
        <v>0</v>
      </c>
      <c r="AC75" s="133">
        <f>IF(AB75='DATA GURU'!$C$33,1,0)</f>
        <v>0</v>
      </c>
      <c r="AD75" s="133">
        <f>'FORM 365'!AY68</f>
        <v>5</v>
      </c>
      <c r="AE75" s="133">
        <f>IF(AD75='DATA GURU'!$C$33,1,0)</f>
        <v>1</v>
      </c>
      <c r="AF75" s="133">
        <f>'FORM 365'!BB68</f>
        <v>5</v>
      </c>
      <c r="AG75" s="133">
        <f>IF(AF75='DATA GURU'!$C$33,1,0)</f>
        <v>1</v>
      </c>
      <c r="AH75" s="133">
        <f>'FORM 365'!BE68</f>
        <v>0</v>
      </c>
      <c r="AI75" s="133">
        <f>IF(AH75='DATA GURU'!$C$33,1,0)</f>
        <v>0</v>
      </c>
      <c r="AJ75" s="133">
        <f>'FORM 365'!BH68</f>
        <v>5</v>
      </c>
      <c r="AK75" s="133">
        <f>IF(AJ75='DATA GURU'!$C$33,1,0)</f>
        <v>1</v>
      </c>
      <c r="AL75" s="133">
        <f>'FORM 365'!BK68</f>
        <v>5</v>
      </c>
      <c r="AM75" s="133">
        <f>IF(AL75='DATA GURU'!$C$33,1,0)</f>
        <v>1</v>
      </c>
      <c r="AN75" s="133">
        <f>'FORM 365'!BN68</f>
        <v>5</v>
      </c>
      <c r="AO75" s="133">
        <f>IF(AN75='DATA GURU'!$C$33,1,0)</f>
        <v>1</v>
      </c>
      <c r="AP75" s="133">
        <f>'FORM 365'!BQ68</f>
        <v>5</v>
      </c>
      <c r="AQ75" s="133">
        <f>IF(AP75='DATA GURU'!$C$33,1,0)</f>
        <v>1</v>
      </c>
      <c r="AR75" s="133">
        <f>'FORM 365'!BT68</f>
        <v>5</v>
      </c>
      <c r="AS75" s="133">
        <f>IF(AR75='DATA GURU'!$C$33,1,0)</f>
        <v>1</v>
      </c>
      <c r="AT75" s="133">
        <f>'FORM 365'!BW68</f>
        <v>5</v>
      </c>
      <c r="AU75" s="133">
        <f>IF(AT75='DATA GURU'!$C$33,1,0)</f>
        <v>1</v>
      </c>
      <c r="AV75" s="134">
        <f t="shared" ref="AV75:AV138" si="11">I75+K75+M75+O75+Q75+S75+U75+W75+Y75+AA75+AC75+AE75+AG75+AI75+AK75+AM75+AO75+AQ75+AS75+AU75</f>
        <v>15</v>
      </c>
      <c r="AW75" s="133">
        <f>'DATA GURU'!$C$23-AV75</f>
        <v>5</v>
      </c>
      <c r="AX75" s="135">
        <f>AV75*'DATA GURU'!$C$33</f>
        <v>75</v>
      </c>
      <c r="AY75" s="136" t="str">
        <f>IF(AX75&gt;='DATA GURU'!$C$21+20,"BAIK SEKALI",IF(AX75&gt;='DATA GURU'!$C$21,"BAIK ",IF(AX75&gt;='DATA GURU'!$C$21-10,"CUKUP",IF(AX75&gt;='DATA GURU'!$C$21-20,"KURANG",IF(AX75&lt;='DATA GURU'!$C$21-20,"KURANG SEKALI")))))</f>
        <v xml:space="preserve">BAIK </v>
      </c>
      <c r="AZ75" s="190" t="str">
        <f>'FORM 365'!K68</f>
        <v>XII IPS 2</v>
      </c>
      <c r="BB75" s="153" t="str">
        <f>IF(AZ75=KELAS!$N$3,COUNTIFS($B$10:$B$115,"&lt;"&amp;B75,$AZ$10:$AZ$115,KELAS!$N$3)+COUNTIFS($B$10:$B75,B75,$AZ$10:$AZ75,KELAS!$N$3),"")</f>
        <v/>
      </c>
    </row>
    <row r="76" spans="1:54" ht="15" x14ac:dyDescent="0.25">
      <c r="A76" s="3">
        <v>67</v>
      </c>
      <c r="B76" s="117" t="str">
        <f>'FORM 365'!E69</f>
        <v>NELI RAHMI</v>
      </c>
      <c r="C76" s="207">
        <f>'FORM 365'!B69</f>
        <v>44173.313032407401</v>
      </c>
      <c r="D76" s="207"/>
      <c r="E76" s="205">
        <f>'FORM 365'!C69</f>
        <v>44173.343182870398</v>
      </c>
      <c r="F76" s="206"/>
      <c r="G76" s="179">
        <f>'FORM 365'!C69</f>
        <v>44173.343182870398</v>
      </c>
      <c r="H76" s="133">
        <f>'FORM 365'!R69</f>
        <v>5</v>
      </c>
      <c r="I76" s="133">
        <f>IF(H76='DATA GURU'!$C$33,1,0)</f>
        <v>1</v>
      </c>
      <c r="J76" s="133">
        <f>'FORM 365'!U69</f>
        <v>5</v>
      </c>
      <c r="K76" s="133">
        <f>IF(J76='DATA GURU'!$C$33,1,0)</f>
        <v>1</v>
      </c>
      <c r="L76" s="133">
        <f>'FORM 365'!X69</f>
        <v>0</v>
      </c>
      <c r="M76" s="133">
        <f>IF(L76='DATA GURU'!$C$33,1,0)</f>
        <v>0</v>
      </c>
      <c r="N76" s="133">
        <f>'FORM 365'!AA69</f>
        <v>5</v>
      </c>
      <c r="O76" s="133">
        <f>IF(N76='DATA GURU'!$C$33,1,0)</f>
        <v>1</v>
      </c>
      <c r="P76" s="133">
        <f>'FORM 365'!AD69</f>
        <v>5</v>
      </c>
      <c r="Q76" s="133">
        <f>IF(P76='DATA GURU'!$C$33,1,0)</f>
        <v>1</v>
      </c>
      <c r="R76" s="133">
        <f>'FORM 365'!AG69</f>
        <v>5</v>
      </c>
      <c r="S76" s="133">
        <f>IF(R76='DATA GURU'!$C$33,1,0)</f>
        <v>1</v>
      </c>
      <c r="T76" s="133">
        <f>'FORM 365'!AJ69</f>
        <v>0</v>
      </c>
      <c r="U76" s="133">
        <f>IF(T76='DATA GURU'!$C$33,1,0)</f>
        <v>0</v>
      </c>
      <c r="V76" s="133">
        <f>'FORM 365'!AM69</f>
        <v>5</v>
      </c>
      <c r="W76" s="133">
        <f>IF(V76='DATA GURU'!$C$33,1,0)</f>
        <v>1</v>
      </c>
      <c r="X76" s="133">
        <f>'FORM 365'!AP69</f>
        <v>5</v>
      </c>
      <c r="Y76" s="133">
        <f>IF(X76='DATA GURU'!$C$33,1,0)</f>
        <v>1</v>
      </c>
      <c r="Z76" s="133">
        <f>'FORM 365'!AS69</f>
        <v>5</v>
      </c>
      <c r="AA76" s="133">
        <f>IF(Z76='DATA GURU'!$C$33,1,0)</f>
        <v>1</v>
      </c>
      <c r="AB76" s="133">
        <f>'FORM 365'!AV69</f>
        <v>5</v>
      </c>
      <c r="AC76" s="133">
        <f>IF(AB76='DATA GURU'!$C$33,1,0)</f>
        <v>1</v>
      </c>
      <c r="AD76" s="133">
        <f>'FORM 365'!AY69</f>
        <v>5</v>
      </c>
      <c r="AE76" s="133">
        <f>IF(AD76='DATA GURU'!$C$33,1,0)</f>
        <v>1</v>
      </c>
      <c r="AF76" s="133">
        <f>'FORM 365'!BB69</f>
        <v>5</v>
      </c>
      <c r="AG76" s="133">
        <f>IF(AF76='DATA GURU'!$C$33,1,0)</f>
        <v>1</v>
      </c>
      <c r="AH76" s="133">
        <f>'FORM 365'!BE69</f>
        <v>0</v>
      </c>
      <c r="AI76" s="133">
        <f>IF(AH76='DATA GURU'!$C$33,1,0)</f>
        <v>0</v>
      </c>
      <c r="AJ76" s="133">
        <f>'FORM 365'!BH69</f>
        <v>5</v>
      </c>
      <c r="AK76" s="133">
        <f>IF(AJ76='DATA GURU'!$C$33,1,0)</f>
        <v>1</v>
      </c>
      <c r="AL76" s="133">
        <f>'FORM 365'!BK69</f>
        <v>5</v>
      </c>
      <c r="AM76" s="133">
        <f>IF(AL76='DATA GURU'!$C$33,1,0)</f>
        <v>1</v>
      </c>
      <c r="AN76" s="133">
        <f>'FORM 365'!BN69</f>
        <v>5</v>
      </c>
      <c r="AO76" s="133">
        <f>IF(AN76='DATA GURU'!$C$33,1,0)</f>
        <v>1</v>
      </c>
      <c r="AP76" s="133">
        <f>'FORM 365'!BQ69</f>
        <v>5</v>
      </c>
      <c r="AQ76" s="133">
        <f>IF(AP76='DATA GURU'!$C$33,1,0)</f>
        <v>1</v>
      </c>
      <c r="AR76" s="133">
        <f>'FORM 365'!BT69</f>
        <v>5</v>
      </c>
      <c r="AS76" s="133">
        <f>IF(AR76='DATA GURU'!$C$33,1,0)</f>
        <v>1</v>
      </c>
      <c r="AT76" s="133">
        <f>'FORM 365'!BW69</f>
        <v>5</v>
      </c>
      <c r="AU76" s="133">
        <f>IF(AT76='DATA GURU'!$C$33,1,0)</f>
        <v>1</v>
      </c>
      <c r="AV76" s="134">
        <f t="shared" si="11"/>
        <v>17</v>
      </c>
      <c r="AW76" s="133">
        <f>'DATA GURU'!$C$23-AV76</f>
        <v>3</v>
      </c>
      <c r="AX76" s="135">
        <f>AV76*'DATA GURU'!$C$33</f>
        <v>85</v>
      </c>
      <c r="AY76" s="136" t="str">
        <f>IF(AX76&gt;='DATA GURU'!$C$21+20,"BAIK SEKALI",IF(AX76&gt;='DATA GURU'!$C$21,"BAIK ",IF(AX76&gt;='DATA GURU'!$C$21-10,"CUKUP",IF(AX76&gt;='DATA GURU'!$C$21-20,"KURANG",IF(AX76&lt;='DATA GURU'!$C$21-20,"KURANG SEKALI")))))</f>
        <v xml:space="preserve">BAIK </v>
      </c>
      <c r="AZ76" s="190" t="str">
        <f>'FORM 365'!K69</f>
        <v>XII IPA 3</v>
      </c>
      <c r="BB76" s="153" t="str">
        <f>IF(AZ76=KELAS!$N$3,COUNTIFS($B$10:$B$115,"&lt;"&amp;B76,$AZ$10:$AZ$115,KELAS!$N$3)+COUNTIFS($B$10:$B76,B76,$AZ$10:$AZ76,KELAS!$N$3),"")</f>
        <v/>
      </c>
    </row>
    <row r="77" spans="1:54" ht="15" x14ac:dyDescent="0.25">
      <c r="A77" s="1">
        <v>68</v>
      </c>
      <c r="B77" s="117" t="str">
        <f>'FORM 365'!E70</f>
        <v>NUR HAJIJAH</v>
      </c>
      <c r="C77" s="207">
        <f>'FORM 365'!B70</f>
        <v>44173.3152430556</v>
      </c>
      <c r="D77" s="207"/>
      <c r="E77" s="205">
        <f>'FORM 365'!C70</f>
        <v>44173.3432060185</v>
      </c>
      <c r="F77" s="206"/>
      <c r="G77" s="179">
        <f>'FORM 365'!C70</f>
        <v>44173.3432060185</v>
      </c>
      <c r="H77" s="133">
        <f>'FORM 365'!R70</f>
        <v>5</v>
      </c>
      <c r="I77" s="133">
        <f>IF(H77='DATA GURU'!$C$33,1,0)</f>
        <v>1</v>
      </c>
      <c r="J77" s="133">
        <f>'FORM 365'!U70</f>
        <v>5</v>
      </c>
      <c r="K77" s="133">
        <f>IF(J77='DATA GURU'!$C$33,1,0)</f>
        <v>1</v>
      </c>
      <c r="L77" s="133">
        <f>'FORM 365'!X70</f>
        <v>0</v>
      </c>
      <c r="M77" s="133">
        <f>IF(L77='DATA GURU'!$C$33,1,0)</f>
        <v>0</v>
      </c>
      <c r="N77" s="133">
        <f>'FORM 365'!AA70</f>
        <v>5</v>
      </c>
      <c r="O77" s="133">
        <f>IF(N77='DATA GURU'!$C$33,1,0)</f>
        <v>1</v>
      </c>
      <c r="P77" s="133">
        <f>'FORM 365'!AD70</f>
        <v>5</v>
      </c>
      <c r="Q77" s="133">
        <f>IF(P77='DATA GURU'!$C$33,1,0)</f>
        <v>1</v>
      </c>
      <c r="R77" s="133">
        <f>'FORM 365'!AG70</f>
        <v>5</v>
      </c>
      <c r="S77" s="133">
        <f>IF(R77='DATA GURU'!$C$33,1,0)</f>
        <v>1</v>
      </c>
      <c r="T77" s="133">
        <f>'FORM 365'!AJ70</f>
        <v>0</v>
      </c>
      <c r="U77" s="133">
        <f>IF(T77='DATA GURU'!$C$33,1,0)</f>
        <v>0</v>
      </c>
      <c r="V77" s="133">
        <f>'FORM 365'!AM70</f>
        <v>5</v>
      </c>
      <c r="W77" s="133">
        <f>IF(V77='DATA GURU'!$C$33,1,0)</f>
        <v>1</v>
      </c>
      <c r="X77" s="133">
        <f>'FORM 365'!AP70</f>
        <v>5</v>
      </c>
      <c r="Y77" s="133">
        <f>IF(X77='DATA GURU'!$C$33,1,0)</f>
        <v>1</v>
      </c>
      <c r="Z77" s="133">
        <f>'FORM 365'!AS70</f>
        <v>5</v>
      </c>
      <c r="AA77" s="133">
        <f>IF(Z77='DATA GURU'!$C$33,1,0)</f>
        <v>1</v>
      </c>
      <c r="AB77" s="133">
        <f>'FORM 365'!AV70</f>
        <v>5</v>
      </c>
      <c r="AC77" s="133">
        <f>IF(AB77='DATA GURU'!$C$33,1,0)</f>
        <v>1</v>
      </c>
      <c r="AD77" s="133">
        <f>'FORM 365'!AY70</f>
        <v>5</v>
      </c>
      <c r="AE77" s="133">
        <f>IF(AD77='DATA GURU'!$C$33,1,0)</f>
        <v>1</v>
      </c>
      <c r="AF77" s="133">
        <f>'FORM 365'!BB70</f>
        <v>5</v>
      </c>
      <c r="AG77" s="133">
        <f>IF(AF77='DATA GURU'!$C$33,1,0)</f>
        <v>1</v>
      </c>
      <c r="AH77" s="133">
        <f>'FORM 365'!BE70</f>
        <v>0</v>
      </c>
      <c r="AI77" s="133">
        <f>IF(AH77='DATA GURU'!$C$33,1,0)</f>
        <v>0</v>
      </c>
      <c r="AJ77" s="133">
        <f>'FORM 365'!BH70</f>
        <v>5</v>
      </c>
      <c r="AK77" s="133">
        <f>IF(AJ77='DATA GURU'!$C$33,1,0)</f>
        <v>1</v>
      </c>
      <c r="AL77" s="133">
        <f>'FORM 365'!BK70</f>
        <v>5</v>
      </c>
      <c r="AM77" s="133">
        <f>IF(AL77='DATA GURU'!$C$33,1,0)</f>
        <v>1</v>
      </c>
      <c r="AN77" s="133">
        <f>'FORM 365'!BN70</f>
        <v>5</v>
      </c>
      <c r="AO77" s="133">
        <f>IF(AN77='DATA GURU'!$C$33,1,0)</f>
        <v>1</v>
      </c>
      <c r="AP77" s="133">
        <f>'FORM 365'!BQ70</f>
        <v>0</v>
      </c>
      <c r="AQ77" s="133">
        <f>IF(AP77='DATA GURU'!$C$33,1,0)</f>
        <v>0</v>
      </c>
      <c r="AR77" s="133">
        <f>'FORM 365'!BT70</f>
        <v>5</v>
      </c>
      <c r="AS77" s="133">
        <f>IF(AR77='DATA GURU'!$C$33,1,0)</f>
        <v>1</v>
      </c>
      <c r="AT77" s="133">
        <f>'FORM 365'!BW70</f>
        <v>5</v>
      </c>
      <c r="AU77" s="133">
        <f>IF(AT77='DATA GURU'!$C$33,1,0)</f>
        <v>1</v>
      </c>
      <c r="AV77" s="134">
        <f t="shared" si="11"/>
        <v>16</v>
      </c>
      <c r="AW77" s="133">
        <f>'DATA GURU'!$C$23-AV77</f>
        <v>4</v>
      </c>
      <c r="AX77" s="135">
        <f>AV77*'DATA GURU'!$C$33</f>
        <v>80</v>
      </c>
      <c r="AY77" s="136" t="str">
        <f>IF(AX77&gt;='DATA GURU'!$C$21+20,"BAIK SEKALI",IF(AX77&gt;='DATA GURU'!$C$21,"BAIK ",IF(AX77&gt;='DATA GURU'!$C$21-10,"CUKUP",IF(AX77&gt;='DATA GURU'!$C$21-20,"KURANG",IF(AX77&lt;='DATA GURU'!$C$21-20,"KURANG SEKALI")))))</f>
        <v xml:space="preserve">BAIK </v>
      </c>
      <c r="AZ77" s="190" t="str">
        <f>'FORM 365'!K70</f>
        <v>XII IPA 3</v>
      </c>
      <c r="BB77" s="153" t="str">
        <f>IF(AZ77=KELAS!$N$3,COUNTIFS($B$10:$B$115,"&lt;"&amp;B77,$AZ$10:$AZ$115,KELAS!$N$3)+COUNTIFS($B$10:$B77,B77,$AZ$10:$AZ77,KELAS!$N$3),"")</f>
        <v/>
      </c>
    </row>
    <row r="78" spans="1:54" ht="15" x14ac:dyDescent="0.25">
      <c r="A78" s="3">
        <v>69</v>
      </c>
      <c r="B78" s="117" t="str">
        <f>'FORM 365'!E71</f>
        <v>SISKA PUTRI</v>
      </c>
      <c r="C78" s="207">
        <f>'FORM 365'!B71</f>
        <v>44173.313611111102</v>
      </c>
      <c r="D78" s="207"/>
      <c r="E78" s="205">
        <f>'FORM 365'!C71</f>
        <v>44173.343263888899</v>
      </c>
      <c r="F78" s="206"/>
      <c r="G78" s="179">
        <f>'FORM 365'!C71</f>
        <v>44173.343263888899</v>
      </c>
      <c r="H78" s="133">
        <f>'FORM 365'!R71</f>
        <v>0</v>
      </c>
      <c r="I78" s="133">
        <f>IF(H78='DATA GURU'!$C$33,1,0)</f>
        <v>0</v>
      </c>
      <c r="J78" s="133">
        <f>'FORM 365'!U71</f>
        <v>5</v>
      </c>
      <c r="K78" s="133">
        <f>IF(J78='DATA GURU'!$C$33,1,0)</f>
        <v>1</v>
      </c>
      <c r="L78" s="133">
        <f>'FORM 365'!X71</f>
        <v>0</v>
      </c>
      <c r="M78" s="133">
        <f>IF(L78='DATA GURU'!$C$33,1,0)</f>
        <v>0</v>
      </c>
      <c r="N78" s="133">
        <f>'FORM 365'!AA71</f>
        <v>0</v>
      </c>
      <c r="O78" s="133">
        <f>IF(N78='DATA GURU'!$C$33,1,0)</f>
        <v>0</v>
      </c>
      <c r="P78" s="133">
        <f>'FORM 365'!AD71</f>
        <v>0</v>
      </c>
      <c r="Q78" s="133">
        <f>IF(P78='DATA GURU'!$C$33,1,0)</f>
        <v>0</v>
      </c>
      <c r="R78" s="133">
        <f>'FORM 365'!AG71</f>
        <v>5</v>
      </c>
      <c r="S78" s="133">
        <f>IF(R78='DATA GURU'!$C$33,1,0)</f>
        <v>1</v>
      </c>
      <c r="T78" s="133">
        <f>'FORM 365'!AJ71</f>
        <v>5</v>
      </c>
      <c r="U78" s="133">
        <f>IF(T78='DATA GURU'!$C$33,1,0)</f>
        <v>1</v>
      </c>
      <c r="V78" s="133">
        <f>'FORM 365'!AM71</f>
        <v>0</v>
      </c>
      <c r="W78" s="133">
        <f>IF(V78='DATA GURU'!$C$33,1,0)</f>
        <v>0</v>
      </c>
      <c r="X78" s="133">
        <f>'FORM 365'!AP71</f>
        <v>5</v>
      </c>
      <c r="Y78" s="133">
        <f>IF(X78='DATA GURU'!$C$33,1,0)</f>
        <v>1</v>
      </c>
      <c r="Z78" s="133">
        <f>'FORM 365'!AS71</f>
        <v>0</v>
      </c>
      <c r="AA78" s="133">
        <f>IF(Z78='DATA GURU'!$C$33,1,0)</f>
        <v>0</v>
      </c>
      <c r="AB78" s="133">
        <f>'FORM 365'!AV71</f>
        <v>0</v>
      </c>
      <c r="AC78" s="133">
        <f>IF(AB78='DATA GURU'!$C$33,1,0)</f>
        <v>0</v>
      </c>
      <c r="AD78" s="133">
        <f>'FORM 365'!AY71</f>
        <v>0</v>
      </c>
      <c r="AE78" s="133">
        <f>IF(AD78='DATA GURU'!$C$33,1,0)</f>
        <v>0</v>
      </c>
      <c r="AF78" s="133">
        <f>'FORM 365'!BB71</f>
        <v>0</v>
      </c>
      <c r="AG78" s="133">
        <f>IF(AF78='DATA GURU'!$C$33,1,0)</f>
        <v>0</v>
      </c>
      <c r="AH78" s="133">
        <f>'FORM 365'!BE71</f>
        <v>5</v>
      </c>
      <c r="AI78" s="133">
        <f>IF(AH78='DATA GURU'!$C$33,1,0)</f>
        <v>1</v>
      </c>
      <c r="AJ78" s="133">
        <f>'FORM 365'!BH71</f>
        <v>5</v>
      </c>
      <c r="AK78" s="133">
        <f>IF(AJ78='DATA GURU'!$C$33,1,0)</f>
        <v>1</v>
      </c>
      <c r="AL78" s="133">
        <f>'FORM 365'!BK71</f>
        <v>0</v>
      </c>
      <c r="AM78" s="133">
        <f>IF(AL78='DATA GURU'!$C$33,1,0)</f>
        <v>0</v>
      </c>
      <c r="AN78" s="133">
        <f>'FORM 365'!BN71</f>
        <v>5</v>
      </c>
      <c r="AO78" s="133">
        <f>IF(AN78='DATA GURU'!$C$33,1,0)</f>
        <v>1</v>
      </c>
      <c r="AP78" s="133">
        <f>'FORM 365'!BQ71</f>
        <v>5</v>
      </c>
      <c r="AQ78" s="133">
        <f>IF(AP78='DATA GURU'!$C$33,1,0)</f>
        <v>1</v>
      </c>
      <c r="AR78" s="133">
        <f>'FORM 365'!BT71</f>
        <v>0</v>
      </c>
      <c r="AS78" s="133">
        <f>IF(AR78='DATA GURU'!$C$33,1,0)</f>
        <v>0</v>
      </c>
      <c r="AT78" s="133">
        <f>'FORM 365'!BW71</f>
        <v>5</v>
      </c>
      <c r="AU78" s="133">
        <f>IF(AT78='DATA GURU'!$C$33,1,0)</f>
        <v>1</v>
      </c>
      <c r="AV78" s="134">
        <f t="shared" si="11"/>
        <v>9</v>
      </c>
      <c r="AW78" s="133">
        <f>'DATA GURU'!$C$23-AV78</f>
        <v>11</v>
      </c>
      <c r="AX78" s="135">
        <f>AV78*'DATA GURU'!$C$33</f>
        <v>45</v>
      </c>
      <c r="AY78" s="136" t="str">
        <f>IF(AX78&gt;='DATA GURU'!$C$21+20,"BAIK SEKALI",IF(AX78&gt;='DATA GURU'!$C$21,"BAIK ",IF(AX78&gt;='DATA GURU'!$C$21-10,"CUKUP",IF(AX78&gt;='DATA GURU'!$C$21-20,"KURANG",IF(AX78&lt;='DATA GURU'!$C$21-20,"KURANG SEKALI")))))</f>
        <v>KURANG SEKALI</v>
      </c>
      <c r="AZ78" s="190" t="str">
        <f>'FORM 365'!K71</f>
        <v>XII IPA 2</v>
      </c>
      <c r="BB78" s="153" t="str">
        <f>IF(AZ78=KELAS!$N$3,COUNTIFS($B$10:$B$115,"&lt;"&amp;B78,$AZ$10:$AZ$115,KELAS!$N$3)+COUNTIFS($B$10:$B78,B78,$AZ$10:$AZ78,KELAS!$N$3),"")</f>
        <v/>
      </c>
    </row>
    <row r="79" spans="1:54" ht="15" x14ac:dyDescent="0.25">
      <c r="A79" s="1">
        <v>70</v>
      </c>
      <c r="B79" s="117" t="str">
        <f>'FORM 365'!E72</f>
        <v>AGIL PRASETYO</v>
      </c>
      <c r="C79" s="207">
        <f>'FORM 365'!B72</f>
        <v>44173.339236111096</v>
      </c>
      <c r="D79" s="207"/>
      <c r="E79" s="205">
        <f>'FORM 365'!C72</f>
        <v>44173.343784722201</v>
      </c>
      <c r="F79" s="206"/>
      <c r="G79" s="179">
        <f>'FORM 365'!C72</f>
        <v>44173.343784722201</v>
      </c>
      <c r="H79" s="133">
        <f>'FORM 365'!R72</f>
        <v>0</v>
      </c>
      <c r="I79" s="133">
        <f>IF(H79='DATA GURU'!$C$33,1,0)</f>
        <v>0</v>
      </c>
      <c r="J79" s="133">
        <f>'FORM 365'!U72</f>
        <v>0</v>
      </c>
      <c r="K79" s="133">
        <f>IF(J79='DATA GURU'!$C$33,1,0)</f>
        <v>0</v>
      </c>
      <c r="L79" s="133">
        <f>'FORM 365'!X72</f>
        <v>0</v>
      </c>
      <c r="M79" s="133">
        <f>IF(L79='DATA GURU'!$C$33,1,0)</f>
        <v>0</v>
      </c>
      <c r="N79" s="133">
        <f>'FORM 365'!AA72</f>
        <v>0</v>
      </c>
      <c r="O79" s="133">
        <f>IF(N79='DATA GURU'!$C$33,1,0)</f>
        <v>0</v>
      </c>
      <c r="P79" s="133">
        <f>'FORM 365'!AD72</f>
        <v>0</v>
      </c>
      <c r="Q79" s="133">
        <f>IF(P79='DATA GURU'!$C$33,1,0)</f>
        <v>0</v>
      </c>
      <c r="R79" s="133">
        <f>'FORM 365'!AG72</f>
        <v>0</v>
      </c>
      <c r="S79" s="133">
        <f>IF(R79='DATA GURU'!$C$33,1,0)</f>
        <v>0</v>
      </c>
      <c r="T79" s="133">
        <f>'FORM 365'!AJ72</f>
        <v>5</v>
      </c>
      <c r="U79" s="133">
        <f>IF(T79='DATA GURU'!$C$33,1,0)</f>
        <v>1</v>
      </c>
      <c r="V79" s="133">
        <f>'FORM 365'!AM72</f>
        <v>0</v>
      </c>
      <c r="W79" s="133">
        <f>IF(V79='DATA GURU'!$C$33,1,0)</f>
        <v>0</v>
      </c>
      <c r="X79" s="133">
        <f>'FORM 365'!AP72</f>
        <v>5</v>
      </c>
      <c r="Y79" s="133">
        <f>IF(X79='DATA GURU'!$C$33,1,0)</f>
        <v>1</v>
      </c>
      <c r="Z79" s="133">
        <f>'FORM 365'!AS72</f>
        <v>5</v>
      </c>
      <c r="AA79" s="133">
        <f>IF(Z79='DATA GURU'!$C$33,1,0)</f>
        <v>1</v>
      </c>
      <c r="AB79" s="133">
        <f>'FORM 365'!AV72</f>
        <v>0</v>
      </c>
      <c r="AC79" s="133">
        <f>IF(AB79='DATA GURU'!$C$33,1,0)</f>
        <v>0</v>
      </c>
      <c r="AD79" s="133">
        <f>'FORM 365'!AY72</f>
        <v>0</v>
      </c>
      <c r="AE79" s="133">
        <f>IF(AD79='DATA GURU'!$C$33,1,0)</f>
        <v>0</v>
      </c>
      <c r="AF79" s="133">
        <f>'FORM 365'!BB72</f>
        <v>5</v>
      </c>
      <c r="AG79" s="133">
        <f>IF(AF79='DATA GURU'!$C$33,1,0)</f>
        <v>1</v>
      </c>
      <c r="AH79" s="133">
        <f>'FORM 365'!BE72</f>
        <v>5</v>
      </c>
      <c r="AI79" s="133">
        <f>IF(AH79='DATA GURU'!$C$33,1,0)</f>
        <v>1</v>
      </c>
      <c r="AJ79" s="133">
        <f>'FORM 365'!BH72</f>
        <v>0</v>
      </c>
      <c r="AK79" s="133">
        <f>IF(AJ79='DATA GURU'!$C$33,1,0)</f>
        <v>0</v>
      </c>
      <c r="AL79" s="133">
        <f>'FORM 365'!BK72</f>
        <v>5</v>
      </c>
      <c r="AM79" s="133">
        <f>IF(AL79='DATA GURU'!$C$33,1,0)</f>
        <v>1</v>
      </c>
      <c r="AN79" s="133">
        <f>'FORM 365'!BN72</f>
        <v>5</v>
      </c>
      <c r="AO79" s="133">
        <f>IF(AN79='DATA GURU'!$C$33,1,0)</f>
        <v>1</v>
      </c>
      <c r="AP79" s="133">
        <f>'FORM 365'!BQ72</f>
        <v>0</v>
      </c>
      <c r="AQ79" s="133">
        <f>IF(AP79='DATA GURU'!$C$33,1,0)</f>
        <v>0</v>
      </c>
      <c r="AR79" s="133">
        <f>'FORM 365'!BT72</f>
        <v>5</v>
      </c>
      <c r="AS79" s="133">
        <f>IF(AR79='DATA GURU'!$C$33,1,0)</f>
        <v>1</v>
      </c>
      <c r="AT79" s="133">
        <f>'FORM 365'!BW72</f>
        <v>5</v>
      </c>
      <c r="AU79" s="133">
        <f>IF(AT79='DATA GURU'!$C$33,1,0)</f>
        <v>1</v>
      </c>
      <c r="AV79" s="134">
        <f t="shared" si="11"/>
        <v>9</v>
      </c>
      <c r="AW79" s="133">
        <f>'DATA GURU'!$C$23-AV79</f>
        <v>11</v>
      </c>
      <c r="AX79" s="135">
        <f>AV79*'DATA GURU'!$C$33</f>
        <v>45</v>
      </c>
      <c r="AY79" s="136" t="str">
        <f>IF(AX79&gt;='DATA GURU'!$C$21+20,"BAIK SEKALI",IF(AX79&gt;='DATA GURU'!$C$21,"BAIK ",IF(AX79&gt;='DATA GURU'!$C$21-10,"CUKUP",IF(AX79&gt;='DATA GURU'!$C$21-20,"KURANG",IF(AX79&lt;='DATA GURU'!$C$21-20,"KURANG SEKALI")))))</f>
        <v>KURANG SEKALI</v>
      </c>
      <c r="AZ79" s="190" t="str">
        <f>'FORM 365'!K72</f>
        <v>XII IPA 1</v>
      </c>
      <c r="BB79" s="153" t="str">
        <f>IF(AZ79=KELAS!$N$3,COUNTIFS($B$10:$B$115,"&lt;"&amp;B79,$AZ$10:$AZ$115,KELAS!$N$3)+COUNTIFS($B$10:$B79,B79,$AZ$10:$AZ79,KELAS!$N$3),"")</f>
        <v/>
      </c>
    </row>
    <row r="80" spans="1:54" ht="15" x14ac:dyDescent="0.25">
      <c r="A80" s="3">
        <v>71</v>
      </c>
      <c r="B80" s="117" t="str">
        <f>'FORM 365'!E73</f>
        <v>DEWI DEWI</v>
      </c>
      <c r="C80" s="207">
        <f>'FORM 365'!B73</f>
        <v>44173.313148148103</v>
      </c>
      <c r="D80" s="207"/>
      <c r="E80" s="205">
        <f>'FORM 365'!C73</f>
        <v>44173.344363425902</v>
      </c>
      <c r="F80" s="206"/>
      <c r="G80" s="179">
        <f>'FORM 365'!C73</f>
        <v>44173.344363425902</v>
      </c>
      <c r="H80" s="133">
        <f>'FORM 365'!R73</f>
        <v>0</v>
      </c>
      <c r="I80" s="133">
        <f>IF(H80='DATA GURU'!$C$33,1,0)</f>
        <v>0</v>
      </c>
      <c r="J80" s="133">
        <f>'FORM 365'!U73</f>
        <v>5</v>
      </c>
      <c r="K80" s="133">
        <f>IF(J80='DATA GURU'!$C$33,1,0)</f>
        <v>1</v>
      </c>
      <c r="L80" s="133">
        <f>'FORM 365'!X73</f>
        <v>0</v>
      </c>
      <c r="M80" s="133">
        <f>IF(L80='DATA GURU'!$C$33,1,0)</f>
        <v>0</v>
      </c>
      <c r="N80" s="133">
        <f>'FORM 365'!AA73</f>
        <v>0</v>
      </c>
      <c r="O80" s="133">
        <f>IF(N80='DATA GURU'!$C$33,1,0)</f>
        <v>0</v>
      </c>
      <c r="P80" s="133">
        <f>'FORM 365'!AD73</f>
        <v>5</v>
      </c>
      <c r="Q80" s="133">
        <f>IF(P80='DATA GURU'!$C$33,1,0)</f>
        <v>1</v>
      </c>
      <c r="R80" s="133">
        <f>'FORM 365'!AG73</f>
        <v>5</v>
      </c>
      <c r="S80" s="133">
        <f>IF(R80='DATA GURU'!$C$33,1,0)</f>
        <v>1</v>
      </c>
      <c r="T80" s="133">
        <f>'FORM 365'!AJ73</f>
        <v>0</v>
      </c>
      <c r="U80" s="133">
        <f>IF(T80='DATA GURU'!$C$33,1,0)</f>
        <v>0</v>
      </c>
      <c r="V80" s="133">
        <f>'FORM 365'!AM73</f>
        <v>5</v>
      </c>
      <c r="W80" s="133">
        <f>IF(V80='DATA GURU'!$C$33,1,0)</f>
        <v>1</v>
      </c>
      <c r="X80" s="133">
        <f>'FORM 365'!AP73</f>
        <v>5</v>
      </c>
      <c r="Y80" s="133">
        <f>IF(X80='DATA GURU'!$C$33,1,0)</f>
        <v>1</v>
      </c>
      <c r="Z80" s="133">
        <f>'FORM 365'!AS73</f>
        <v>5</v>
      </c>
      <c r="AA80" s="133">
        <f>IF(Z80='DATA GURU'!$C$33,1,0)</f>
        <v>1</v>
      </c>
      <c r="AB80" s="133">
        <f>'FORM 365'!AV73</f>
        <v>5</v>
      </c>
      <c r="AC80" s="133">
        <f>IF(AB80='DATA GURU'!$C$33,1,0)</f>
        <v>1</v>
      </c>
      <c r="AD80" s="133">
        <f>'FORM 365'!AY73</f>
        <v>5</v>
      </c>
      <c r="AE80" s="133">
        <f>IF(AD80='DATA GURU'!$C$33,1,0)</f>
        <v>1</v>
      </c>
      <c r="AF80" s="133">
        <f>'FORM 365'!BB73</f>
        <v>5</v>
      </c>
      <c r="AG80" s="133">
        <f>IF(AF80='DATA GURU'!$C$33,1,0)</f>
        <v>1</v>
      </c>
      <c r="AH80" s="133">
        <f>'FORM 365'!BE73</f>
        <v>5</v>
      </c>
      <c r="AI80" s="133">
        <f>IF(AH80='DATA GURU'!$C$33,1,0)</f>
        <v>1</v>
      </c>
      <c r="AJ80" s="133">
        <f>'FORM 365'!BH73</f>
        <v>5</v>
      </c>
      <c r="AK80" s="133">
        <f>IF(AJ80='DATA GURU'!$C$33,1,0)</f>
        <v>1</v>
      </c>
      <c r="AL80" s="133">
        <f>'FORM 365'!BK73</f>
        <v>5</v>
      </c>
      <c r="AM80" s="133">
        <f>IF(AL80='DATA GURU'!$C$33,1,0)</f>
        <v>1</v>
      </c>
      <c r="AN80" s="133">
        <f>'FORM 365'!BN73</f>
        <v>5</v>
      </c>
      <c r="AO80" s="133">
        <f>IF(AN80='DATA GURU'!$C$33,1,0)</f>
        <v>1</v>
      </c>
      <c r="AP80" s="133">
        <f>'FORM 365'!BQ73</f>
        <v>5</v>
      </c>
      <c r="AQ80" s="133">
        <f>IF(AP80='DATA GURU'!$C$33,1,0)</f>
        <v>1</v>
      </c>
      <c r="AR80" s="133">
        <f>'FORM 365'!BT73</f>
        <v>5</v>
      </c>
      <c r="AS80" s="133">
        <f>IF(AR80='DATA GURU'!$C$33,1,0)</f>
        <v>1</v>
      </c>
      <c r="AT80" s="133">
        <f>'FORM 365'!BW73</f>
        <v>5</v>
      </c>
      <c r="AU80" s="133">
        <f>IF(AT80='DATA GURU'!$C$33,1,0)</f>
        <v>1</v>
      </c>
      <c r="AV80" s="134">
        <f t="shared" si="11"/>
        <v>16</v>
      </c>
      <c r="AW80" s="133">
        <f>'DATA GURU'!$C$23-AV80</f>
        <v>4</v>
      </c>
      <c r="AX80" s="135">
        <f>AV80*'DATA GURU'!$C$33</f>
        <v>80</v>
      </c>
      <c r="AY80" s="136" t="str">
        <f>IF(AX80&gt;='DATA GURU'!$C$21+20,"BAIK SEKALI",IF(AX80&gt;='DATA GURU'!$C$21,"BAIK ",IF(AX80&gt;='DATA GURU'!$C$21-10,"CUKUP",IF(AX80&gt;='DATA GURU'!$C$21-20,"KURANG",IF(AX80&lt;='DATA GURU'!$C$21-20,"KURANG SEKALI")))))</f>
        <v xml:space="preserve">BAIK </v>
      </c>
      <c r="AZ80" s="190" t="str">
        <f>'FORM 365'!K73</f>
        <v>XII IPS 2</v>
      </c>
      <c r="BB80" s="153" t="str">
        <f>IF(AZ80=KELAS!$N$3,COUNTIFS($B$10:$B$115,"&lt;"&amp;B80,$AZ$10:$AZ$115,KELAS!$N$3)+COUNTIFS($B$10:$B80,B80,$AZ$10:$AZ80,KELAS!$N$3),"")</f>
        <v/>
      </c>
    </row>
    <row r="81" spans="1:54" ht="15" x14ac:dyDescent="0.25">
      <c r="A81" s="1">
        <v>72</v>
      </c>
      <c r="B81" s="117" t="str">
        <f>'FORM 365'!E74</f>
        <v>MELISA MELISA</v>
      </c>
      <c r="C81" s="207">
        <f>'FORM 365'!B74</f>
        <v>44173.3274074074</v>
      </c>
      <c r="D81" s="207"/>
      <c r="E81" s="205">
        <f>'FORM 365'!C74</f>
        <v>44173.3444212963</v>
      </c>
      <c r="F81" s="206"/>
      <c r="G81" s="179">
        <f>'FORM 365'!C74</f>
        <v>44173.3444212963</v>
      </c>
      <c r="H81" s="133">
        <f>'FORM 365'!R74</f>
        <v>5</v>
      </c>
      <c r="I81" s="133">
        <f>IF(H81='DATA GURU'!$C$33,1,0)</f>
        <v>1</v>
      </c>
      <c r="J81" s="133">
        <f>'FORM 365'!U74</f>
        <v>5</v>
      </c>
      <c r="K81" s="133">
        <f>IF(J81='DATA GURU'!$C$33,1,0)</f>
        <v>1</v>
      </c>
      <c r="L81" s="133">
        <f>'FORM 365'!X74</f>
        <v>0</v>
      </c>
      <c r="M81" s="133">
        <f>IF(L81='DATA GURU'!$C$33,1,0)</f>
        <v>0</v>
      </c>
      <c r="N81" s="133">
        <f>'FORM 365'!AA74</f>
        <v>5</v>
      </c>
      <c r="O81" s="133">
        <f>IF(N81='DATA GURU'!$C$33,1,0)</f>
        <v>1</v>
      </c>
      <c r="P81" s="133">
        <f>'FORM 365'!AD74</f>
        <v>0</v>
      </c>
      <c r="Q81" s="133">
        <f>IF(P81='DATA GURU'!$C$33,1,0)</f>
        <v>0</v>
      </c>
      <c r="R81" s="133">
        <f>'FORM 365'!AG74</f>
        <v>0</v>
      </c>
      <c r="S81" s="133">
        <f>IF(R81='DATA GURU'!$C$33,1,0)</f>
        <v>0</v>
      </c>
      <c r="T81" s="133">
        <f>'FORM 365'!AJ74</f>
        <v>0</v>
      </c>
      <c r="U81" s="133">
        <f>IF(T81='DATA GURU'!$C$33,1,0)</f>
        <v>0</v>
      </c>
      <c r="V81" s="133">
        <f>'FORM 365'!AM74</f>
        <v>0</v>
      </c>
      <c r="W81" s="133">
        <f>IF(V81='DATA GURU'!$C$33,1,0)</f>
        <v>0</v>
      </c>
      <c r="X81" s="133">
        <f>'FORM 365'!AP74</f>
        <v>5</v>
      </c>
      <c r="Y81" s="133">
        <f>IF(X81='DATA GURU'!$C$33,1,0)</f>
        <v>1</v>
      </c>
      <c r="Z81" s="133">
        <f>'FORM 365'!AS74</f>
        <v>0</v>
      </c>
      <c r="AA81" s="133">
        <f>IF(Z81='DATA GURU'!$C$33,1,0)</f>
        <v>0</v>
      </c>
      <c r="AB81" s="133">
        <f>'FORM 365'!AV74</f>
        <v>0</v>
      </c>
      <c r="AC81" s="133">
        <f>IF(AB81='DATA GURU'!$C$33,1,0)</f>
        <v>0</v>
      </c>
      <c r="AD81" s="133">
        <f>'FORM 365'!AY74</f>
        <v>0</v>
      </c>
      <c r="AE81" s="133">
        <f>IF(AD81='DATA GURU'!$C$33,1,0)</f>
        <v>0</v>
      </c>
      <c r="AF81" s="133">
        <f>'FORM 365'!BB74</f>
        <v>5</v>
      </c>
      <c r="AG81" s="133">
        <f>IF(AF81='DATA GURU'!$C$33,1,0)</f>
        <v>1</v>
      </c>
      <c r="AH81" s="133">
        <f>'FORM 365'!BE74</f>
        <v>0</v>
      </c>
      <c r="AI81" s="133">
        <f>IF(AH81='DATA GURU'!$C$33,1,0)</f>
        <v>0</v>
      </c>
      <c r="AJ81" s="133">
        <f>'FORM 365'!BH74</f>
        <v>5</v>
      </c>
      <c r="AK81" s="133">
        <f>IF(AJ81='DATA GURU'!$C$33,1,0)</f>
        <v>1</v>
      </c>
      <c r="AL81" s="133">
        <f>'FORM 365'!BK74</f>
        <v>5</v>
      </c>
      <c r="AM81" s="133">
        <f>IF(AL81='DATA GURU'!$C$33,1,0)</f>
        <v>1</v>
      </c>
      <c r="AN81" s="133">
        <f>'FORM 365'!BN74</f>
        <v>0</v>
      </c>
      <c r="AO81" s="133">
        <f>IF(AN81='DATA GURU'!$C$33,1,0)</f>
        <v>0</v>
      </c>
      <c r="AP81" s="133">
        <f>'FORM 365'!BQ74</f>
        <v>5</v>
      </c>
      <c r="AQ81" s="133">
        <f>IF(AP81='DATA GURU'!$C$33,1,0)</f>
        <v>1</v>
      </c>
      <c r="AR81" s="133">
        <f>'FORM 365'!BT74</f>
        <v>0</v>
      </c>
      <c r="AS81" s="133">
        <f>IF(AR81='DATA GURU'!$C$33,1,0)</f>
        <v>0</v>
      </c>
      <c r="AT81" s="133">
        <f>'FORM 365'!BW74</f>
        <v>5</v>
      </c>
      <c r="AU81" s="133">
        <f>IF(AT81='DATA GURU'!$C$33,1,0)</f>
        <v>1</v>
      </c>
      <c r="AV81" s="134">
        <f t="shared" si="11"/>
        <v>9</v>
      </c>
      <c r="AW81" s="133">
        <f>'DATA GURU'!$C$23-AV81</f>
        <v>11</v>
      </c>
      <c r="AX81" s="135">
        <f>AV81*'DATA GURU'!$C$33</f>
        <v>45</v>
      </c>
      <c r="AY81" s="136" t="str">
        <f>IF(AX81&gt;='DATA GURU'!$C$21+20,"BAIK SEKALI",IF(AX81&gt;='DATA GURU'!$C$21,"BAIK ",IF(AX81&gt;='DATA GURU'!$C$21-10,"CUKUP",IF(AX81&gt;='DATA GURU'!$C$21-20,"KURANG",IF(AX81&lt;='DATA GURU'!$C$21-20,"KURANG SEKALI")))))</f>
        <v>KURANG SEKALI</v>
      </c>
      <c r="AZ81" s="190" t="str">
        <f>'FORM 365'!K74</f>
        <v>XII IPA 1</v>
      </c>
      <c r="BB81" s="153" t="str">
        <f>IF(AZ81=KELAS!$N$3,COUNTIFS($B$10:$B$115,"&lt;"&amp;B81,$AZ$10:$AZ$115,KELAS!$N$3)+COUNTIFS($B$10:$B81,B81,$AZ$10:$AZ81,KELAS!$N$3),"")</f>
        <v/>
      </c>
    </row>
    <row r="82" spans="1:54" ht="15" x14ac:dyDescent="0.25">
      <c r="A82" s="3">
        <v>73</v>
      </c>
      <c r="B82" s="117" t="str">
        <f>'FORM 365'!E75</f>
        <v>TIKA RAHAYU</v>
      </c>
      <c r="C82" s="207">
        <f>'FORM 365'!B75</f>
        <v>44173.331342592603</v>
      </c>
      <c r="D82" s="207"/>
      <c r="E82" s="205">
        <f>'FORM 365'!C75</f>
        <v>44173.344849537003</v>
      </c>
      <c r="F82" s="206"/>
      <c r="G82" s="179">
        <f>'FORM 365'!C75</f>
        <v>44173.344849537003</v>
      </c>
      <c r="H82" s="133">
        <f>'FORM 365'!R75</f>
        <v>5</v>
      </c>
      <c r="I82" s="133">
        <f>IF(H82='DATA GURU'!$C$33,1,0)</f>
        <v>1</v>
      </c>
      <c r="J82" s="133">
        <f>'FORM 365'!U75</f>
        <v>5</v>
      </c>
      <c r="K82" s="133">
        <f>IF(J82='DATA GURU'!$C$33,1,0)</f>
        <v>1</v>
      </c>
      <c r="L82" s="133">
        <f>'FORM 365'!X75</f>
        <v>0</v>
      </c>
      <c r="M82" s="133">
        <f>IF(L82='DATA GURU'!$C$33,1,0)</f>
        <v>0</v>
      </c>
      <c r="N82" s="133">
        <f>'FORM 365'!AA75</f>
        <v>0</v>
      </c>
      <c r="O82" s="133">
        <f>IF(N82='DATA GURU'!$C$33,1,0)</f>
        <v>0</v>
      </c>
      <c r="P82" s="133">
        <f>'FORM 365'!AD75</f>
        <v>0</v>
      </c>
      <c r="Q82" s="133">
        <f>IF(P82='DATA GURU'!$C$33,1,0)</f>
        <v>0</v>
      </c>
      <c r="R82" s="133">
        <f>'FORM 365'!AG75</f>
        <v>0</v>
      </c>
      <c r="S82" s="133">
        <f>IF(R82='DATA GURU'!$C$33,1,0)</f>
        <v>0</v>
      </c>
      <c r="T82" s="133">
        <f>'FORM 365'!AJ75</f>
        <v>5</v>
      </c>
      <c r="U82" s="133">
        <f>IF(T82='DATA GURU'!$C$33,1,0)</f>
        <v>1</v>
      </c>
      <c r="V82" s="133">
        <f>'FORM 365'!AM75</f>
        <v>0</v>
      </c>
      <c r="W82" s="133">
        <f>IF(V82='DATA GURU'!$C$33,1,0)</f>
        <v>0</v>
      </c>
      <c r="X82" s="133">
        <f>'FORM 365'!AP75</f>
        <v>0</v>
      </c>
      <c r="Y82" s="133">
        <f>IF(X82='DATA GURU'!$C$33,1,0)</f>
        <v>0</v>
      </c>
      <c r="Z82" s="133">
        <f>'FORM 365'!AS75</f>
        <v>5</v>
      </c>
      <c r="AA82" s="133">
        <f>IF(Z82='DATA GURU'!$C$33,1,0)</f>
        <v>1</v>
      </c>
      <c r="AB82" s="133">
        <f>'FORM 365'!AV75</f>
        <v>0</v>
      </c>
      <c r="AC82" s="133">
        <f>IF(AB82='DATA GURU'!$C$33,1,0)</f>
        <v>0</v>
      </c>
      <c r="AD82" s="133">
        <f>'FORM 365'!AY75</f>
        <v>0</v>
      </c>
      <c r="AE82" s="133">
        <f>IF(AD82='DATA GURU'!$C$33,1,0)</f>
        <v>0</v>
      </c>
      <c r="AF82" s="133">
        <f>'FORM 365'!BB75</f>
        <v>0</v>
      </c>
      <c r="AG82" s="133">
        <f>IF(AF82='DATA GURU'!$C$33,1,0)</f>
        <v>0</v>
      </c>
      <c r="AH82" s="133">
        <f>'FORM 365'!BE75</f>
        <v>0</v>
      </c>
      <c r="AI82" s="133">
        <f>IF(AH82='DATA GURU'!$C$33,1,0)</f>
        <v>0</v>
      </c>
      <c r="AJ82" s="133">
        <f>'FORM 365'!BH75</f>
        <v>5</v>
      </c>
      <c r="AK82" s="133">
        <f>IF(AJ82='DATA GURU'!$C$33,1,0)</f>
        <v>1</v>
      </c>
      <c r="AL82" s="133">
        <f>'FORM 365'!BK75</f>
        <v>0</v>
      </c>
      <c r="AM82" s="133">
        <f>IF(AL82='DATA GURU'!$C$33,1,0)</f>
        <v>0</v>
      </c>
      <c r="AN82" s="133">
        <f>'FORM 365'!BN75</f>
        <v>0</v>
      </c>
      <c r="AO82" s="133">
        <f>IF(AN82='DATA GURU'!$C$33,1,0)</f>
        <v>0</v>
      </c>
      <c r="AP82" s="133">
        <f>'FORM 365'!BQ75</f>
        <v>0</v>
      </c>
      <c r="AQ82" s="133">
        <f>IF(AP82='DATA GURU'!$C$33,1,0)</f>
        <v>0</v>
      </c>
      <c r="AR82" s="133">
        <f>'FORM 365'!BT75</f>
        <v>0</v>
      </c>
      <c r="AS82" s="133">
        <f>IF(AR82='DATA GURU'!$C$33,1,0)</f>
        <v>0</v>
      </c>
      <c r="AT82" s="133">
        <f>'FORM 365'!BW75</f>
        <v>0</v>
      </c>
      <c r="AU82" s="133">
        <f>IF(AT82='DATA GURU'!$C$33,1,0)</f>
        <v>0</v>
      </c>
      <c r="AV82" s="134">
        <f t="shared" si="11"/>
        <v>5</v>
      </c>
      <c r="AW82" s="133">
        <f>'DATA GURU'!$C$23-AV82</f>
        <v>15</v>
      </c>
      <c r="AX82" s="135">
        <f>AV82*'DATA GURU'!$C$33</f>
        <v>25</v>
      </c>
      <c r="AY82" s="136" t="str">
        <f>IF(AX82&gt;='DATA GURU'!$C$21+20,"BAIK SEKALI",IF(AX82&gt;='DATA GURU'!$C$21,"BAIK ",IF(AX82&gt;='DATA GURU'!$C$21-10,"CUKUP",IF(AX82&gt;='DATA GURU'!$C$21-20,"KURANG",IF(AX82&lt;='DATA GURU'!$C$21-20,"KURANG SEKALI")))))</f>
        <v>KURANG SEKALI</v>
      </c>
      <c r="AZ82" s="190" t="str">
        <f>'FORM 365'!K75</f>
        <v>XII IPA 1</v>
      </c>
      <c r="BB82" s="153" t="str">
        <f>IF(AZ82=KELAS!$N$3,COUNTIFS($B$10:$B$115,"&lt;"&amp;B82,$AZ$10:$AZ$115,KELAS!$N$3)+COUNTIFS($B$10:$B82,B82,$AZ$10:$AZ82,KELAS!$N$3),"")</f>
        <v/>
      </c>
    </row>
    <row r="83" spans="1:54" ht="15" x14ac:dyDescent="0.25">
      <c r="A83" s="1">
        <v>74</v>
      </c>
      <c r="B83" s="117" t="str">
        <f>'FORM 365'!E76</f>
        <v>SELVI SELTIA</v>
      </c>
      <c r="C83" s="207">
        <f>'FORM 365'!B76</f>
        <v>44173.317627314798</v>
      </c>
      <c r="D83" s="207"/>
      <c r="E83" s="205">
        <f>'FORM 365'!C76</f>
        <v>44173.3449189815</v>
      </c>
      <c r="F83" s="206"/>
      <c r="G83" s="179">
        <f>'FORM 365'!C76</f>
        <v>44173.3449189815</v>
      </c>
      <c r="H83" s="133">
        <f>'FORM 365'!R76</f>
        <v>0</v>
      </c>
      <c r="I83" s="133">
        <f>IF(H83='DATA GURU'!$C$33,1,0)</f>
        <v>0</v>
      </c>
      <c r="J83" s="133">
        <f>'FORM 365'!U76</f>
        <v>0</v>
      </c>
      <c r="K83" s="133">
        <f>IF(J83='DATA GURU'!$C$33,1,0)</f>
        <v>0</v>
      </c>
      <c r="L83" s="133">
        <f>'FORM 365'!X76</f>
        <v>5</v>
      </c>
      <c r="M83" s="133">
        <f>IF(L83='DATA GURU'!$C$33,1,0)</f>
        <v>1</v>
      </c>
      <c r="N83" s="133">
        <f>'FORM 365'!AA76</f>
        <v>5</v>
      </c>
      <c r="O83" s="133">
        <f>IF(N83='DATA GURU'!$C$33,1,0)</f>
        <v>1</v>
      </c>
      <c r="P83" s="133">
        <f>'FORM 365'!AD76</f>
        <v>5</v>
      </c>
      <c r="Q83" s="133">
        <f>IF(P83='DATA GURU'!$C$33,1,0)</f>
        <v>1</v>
      </c>
      <c r="R83" s="133">
        <f>'FORM 365'!AG76</f>
        <v>5</v>
      </c>
      <c r="S83" s="133">
        <f>IF(R83='DATA GURU'!$C$33,1,0)</f>
        <v>1</v>
      </c>
      <c r="T83" s="133">
        <f>'FORM 365'!AJ76</f>
        <v>5</v>
      </c>
      <c r="U83" s="133">
        <f>IF(T83='DATA GURU'!$C$33,1,0)</f>
        <v>1</v>
      </c>
      <c r="V83" s="133">
        <f>'FORM 365'!AM76</f>
        <v>5</v>
      </c>
      <c r="W83" s="133">
        <f>IF(V83='DATA GURU'!$C$33,1,0)</f>
        <v>1</v>
      </c>
      <c r="X83" s="133">
        <f>'FORM 365'!AP76</f>
        <v>5</v>
      </c>
      <c r="Y83" s="133">
        <f>IF(X83='DATA GURU'!$C$33,1,0)</f>
        <v>1</v>
      </c>
      <c r="Z83" s="133">
        <f>'FORM 365'!AS76</f>
        <v>5</v>
      </c>
      <c r="AA83" s="133">
        <f>IF(Z83='DATA GURU'!$C$33,1,0)</f>
        <v>1</v>
      </c>
      <c r="AB83" s="133">
        <f>'FORM 365'!AV76</f>
        <v>5</v>
      </c>
      <c r="AC83" s="133">
        <f>IF(AB83='DATA GURU'!$C$33,1,0)</f>
        <v>1</v>
      </c>
      <c r="AD83" s="133">
        <f>'FORM 365'!AY76</f>
        <v>5</v>
      </c>
      <c r="AE83" s="133">
        <f>IF(AD83='DATA GURU'!$C$33,1,0)</f>
        <v>1</v>
      </c>
      <c r="AF83" s="133">
        <f>'FORM 365'!BB76</f>
        <v>5</v>
      </c>
      <c r="AG83" s="133">
        <f>IF(AF83='DATA GURU'!$C$33,1,0)</f>
        <v>1</v>
      </c>
      <c r="AH83" s="133">
        <f>'FORM 365'!BE76</f>
        <v>5</v>
      </c>
      <c r="AI83" s="133">
        <f>IF(AH83='DATA GURU'!$C$33,1,0)</f>
        <v>1</v>
      </c>
      <c r="AJ83" s="133">
        <f>'FORM 365'!BH76</f>
        <v>5</v>
      </c>
      <c r="AK83" s="133">
        <f>IF(AJ83='DATA GURU'!$C$33,1,0)</f>
        <v>1</v>
      </c>
      <c r="AL83" s="133">
        <f>'FORM 365'!BK76</f>
        <v>5</v>
      </c>
      <c r="AM83" s="133">
        <f>IF(AL83='DATA GURU'!$C$33,1,0)</f>
        <v>1</v>
      </c>
      <c r="AN83" s="133">
        <f>'FORM 365'!BN76</f>
        <v>5</v>
      </c>
      <c r="AO83" s="133">
        <f>IF(AN83='DATA GURU'!$C$33,1,0)</f>
        <v>1</v>
      </c>
      <c r="AP83" s="133">
        <f>'FORM 365'!BQ76</f>
        <v>5</v>
      </c>
      <c r="AQ83" s="133">
        <f>IF(AP83='DATA GURU'!$C$33,1,0)</f>
        <v>1</v>
      </c>
      <c r="AR83" s="133">
        <f>'FORM 365'!BT76</f>
        <v>5</v>
      </c>
      <c r="AS83" s="133">
        <f>IF(AR83='DATA GURU'!$C$33,1,0)</f>
        <v>1</v>
      </c>
      <c r="AT83" s="133">
        <f>'FORM 365'!BW76</f>
        <v>5</v>
      </c>
      <c r="AU83" s="133">
        <f>IF(AT83='DATA GURU'!$C$33,1,0)</f>
        <v>1</v>
      </c>
      <c r="AV83" s="134">
        <f t="shared" si="11"/>
        <v>18</v>
      </c>
      <c r="AW83" s="133">
        <f>'DATA GURU'!$C$23-AV83</f>
        <v>2</v>
      </c>
      <c r="AX83" s="135">
        <f>AV83*'DATA GURU'!$C$33</f>
        <v>90</v>
      </c>
      <c r="AY83" s="136" t="str">
        <f>IF(AX83&gt;='DATA GURU'!$C$21+20,"BAIK SEKALI",IF(AX83&gt;='DATA GURU'!$C$21,"BAIK ",IF(AX83&gt;='DATA GURU'!$C$21-10,"CUKUP",IF(AX83&gt;='DATA GURU'!$C$21-20,"KURANG",IF(AX83&lt;='DATA GURU'!$C$21-20,"KURANG SEKALI")))))</f>
        <v xml:space="preserve">BAIK </v>
      </c>
      <c r="AZ83" s="190" t="str">
        <f>'FORM 365'!K76</f>
        <v>XII IPS 2</v>
      </c>
      <c r="BB83" s="153" t="str">
        <f>IF(AZ83=KELAS!$N$3,COUNTIFS($B$10:$B$115,"&lt;"&amp;B83,$AZ$10:$AZ$115,KELAS!$N$3)+COUNTIFS($B$10:$B83,B83,$AZ$10:$AZ83,KELAS!$N$3),"")</f>
        <v/>
      </c>
    </row>
    <row r="84" spans="1:54" ht="15" x14ac:dyDescent="0.25">
      <c r="A84" s="3">
        <v>75</v>
      </c>
      <c r="B84" s="117" t="str">
        <f>'FORM 365'!E77</f>
        <v>SAMSUL MUARIF</v>
      </c>
      <c r="C84" s="207">
        <f>'FORM 365'!B77</f>
        <v>44173.332974536999</v>
      </c>
      <c r="D84" s="207"/>
      <c r="E84" s="205">
        <f>'FORM 365'!C77</f>
        <v>44173.3450115741</v>
      </c>
      <c r="F84" s="206"/>
      <c r="G84" s="179">
        <f>'FORM 365'!C77</f>
        <v>44173.3450115741</v>
      </c>
      <c r="H84" s="133">
        <f>'FORM 365'!R77</f>
        <v>0</v>
      </c>
      <c r="I84" s="133">
        <f>IF(H84='DATA GURU'!$C$33,1,0)</f>
        <v>0</v>
      </c>
      <c r="J84" s="133">
        <f>'FORM 365'!U77</f>
        <v>5</v>
      </c>
      <c r="K84" s="133">
        <f>IF(J84='DATA GURU'!$C$33,1,0)</f>
        <v>1</v>
      </c>
      <c r="L84" s="133">
        <f>'FORM 365'!X77</f>
        <v>0</v>
      </c>
      <c r="M84" s="133">
        <f>IF(L84='DATA GURU'!$C$33,1,0)</f>
        <v>0</v>
      </c>
      <c r="N84" s="133">
        <f>'FORM 365'!AA77</f>
        <v>0</v>
      </c>
      <c r="O84" s="133">
        <f>IF(N84='DATA GURU'!$C$33,1,0)</f>
        <v>0</v>
      </c>
      <c r="P84" s="133">
        <f>'FORM 365'!AD77</f>
        <v>5</v>
      </c>
      <c r="Q84" s="133">
        <f>IF(P84='DATA GURU'!$C$33,1,0)</f>
        <v>1</v>
      </c>
      <c r="R84" s="133">
        <f>'FORM 365'!AG77</f>
        <v>0</v>
      </c>
      <c r="S84" s="133">
        <f>IF(R84='DATA GURU'!$C$33,1,0)</f>
        <v>0</v>
      </c>
      <c r="T84" s="133">
        <f>'FORM 365'!AJ77</f>
        <v>5</v>
      </c>
      <c r="U84" s="133">
        <f>IF(T84='DATA GURU'!$C$33,1,0)</f>
        <v>1</v>
      </c>
      <c r="V84" s="133">
        <f>'FORM 365'!AM77</f>
        <v>0</v>
      </c>
      <c r="W84" s="133">
        <f>IF(V84='DATA GURU'!$C$33,1,0)</f>
        <v>0</v>
      </c>
      <c r="X84" s="133">
        <f>'FORM 365'!AP77</f>
        <v>0</v>
      </c>
      <c r="Y84" s="133">
        <f>IF(X84='DATA GURU'!$C$33,1,0)</f>
        <v>0</v>
      </c>
      <c r="Z84" s="133">
        <f>'FORM 365'!AS77</f>
        <v>5</v>
      </c>
      <c r="AA84" s="133">
        <f>IF(Z84='DATA GURU'!$C$33,1,0)</f>
        <v>1</v>
      </c>
      <c r="AB84" s="133">
        <f>'FORM 365'!AV77</f>
        <v>5</v>
      </c>
      <c r="AC84" s="133">
        <f>IF(AB84='DATA GURU'!$C$33,1,0)</f>
        <v>1</v>
      </c>
      <c r="AD84" s="133">
        <f>'FORM 365'!AY77</f>
        <v>0</v>
      </c>
      <c r="AE84" s="133">
        <f>IF(AD84='DATA GURU'!$C$33,1,0)</f>
        <v>0</v>
      </c>
      <c r="AF84" s="133">
        <f>'FORM 365'!BB77</f>
        <v>0</v>
      </c>
      <c r="AG84" s="133">
        <f>IF(AF84='DATA GURU'!$C$33,1,0)</f>
        <v>0</v>
      </c>
      <c r="AH84" s="133">
        <f>'FORM 365'!BE77</f>
        <v>0</v>
      </c>
      <c r="AI84" s="133">
        <f>IF(AH84='DATA GURU'!$C$33,1,0)</f>
        <v>0</v>
      </c>
      <c r="AJ84" s="133">
        <f>'FORM 365'!BH77</f>
        <v>0</v>
      </c>
      <c r="AK84" s="133">
        <f>IF(AJ84='DATA GURU'!$C$33,1,0)</f>
        <v>0</v>
      </c>
      <c r="AL84" s="133">
        <f>'FORM 365'!BK77</f>
        <v>0</v>
      </c>
      <c r="AM84" s="133">
        <f>IF(AL84='DATA GURU'!$C$33,1,0)</f>
        <v>0</v>
      </c>
      <c r="AN84" s="133">
        <f>'FORM 365'!BN77</f>
        <v>0</v>
      </c>
      <c r="AO84" s="133">
        <f>IF(AN84='DATA GURU'!$C$33,1,0)</f>
        <v>0</v>
      </c>
      <c r="AP84" s="133">
        <f>'FORM 365'!BQ77</f>
        <v>0</v>
      </c>
      <c r="AQ84" s="133">
        <f>IF(AP84='DATA GURU'!$C$33,1,0)</f>
        <v>0</v>
      </c>
      <c r="AR84" s="133">
        <f>'FORM 365'!BT77</f>
        <v>5</v>
      </c>
      <c r="AS84" s="133">
        <f>IF(AR84='DATA GURU'!$C$33,1,0)</f>
        <v>1</v>
      </c>
      <c r="AT84" s="133">
        <f>'FORM 365'!BW77</f>
        <v>5</v>
      </c>
      <c r="AU84" s="133">
        <f>IF(AT84='DATA GURU'!$C$33,1,0)</f>
        <v>1</v>
      </c>
      <c r="AV84" s="134">
        <f t="shared" si="11"/>
        <v>7</v>
      </c>
      <c r="AW84" s="133">
        <f>'DATA GURU'!$C$23-AV84</f>
        <v>13</v>
      </c>
      <c r="AX84" s="135">
        <f>AV84*'DATA GURU'!$C$33</f>
        <v>35</v>
      </c>
      <c r="AY84" s="136" t="str">
        <f>IF(AX84&gt;='DATA GURU'!$C$21+20,"BAIK SEKALI",IF(AX84&gt;='DATA GURU'!$C$21,"BAIK ",IF(AX84&gt;='DATA GURU'!$C$21-10,"CUKUP",IF(AX84&gt;='DATA GURU'!$C$21-20,"KURANG",IF(AX84&lt;='DATA GURU'!$C$21-20,"KURANG SEKALI")))))</f>
        <v>KURANG SEKALI</v>
      </c>
      <c r="AZ84" s="190" t="str">
        <f>'FORM 365'!K77</f>
        <v>XII IPS 2</v>
      </c>
      <c r="BB84" s="153" t="str">
        <f>IF(AZ84=KELAS!$N$3,COUNTIFS($B$10:$B$115,"&lt;"&amp;B84,$AZ$10:$AZ$115,KELAS!$N$3)+COUNTIFS($B$10:$B84,B84,$AZ$10:$AZ84,KELAS!$N$3),"")</f>
        <v/>
      </c>
    </row>
    <row r="85" spans="1:54" ht="15" x14ac:dyDescent="0.25">
      <c r="A85" s="1">
        <v>76</v>
      </c>
      <c r="B85" s="117" t="str">
        <f>'FORM 365'!E78</f>
        <v>ARIF RIFAI</v>
      </c>
      <c r="C85" s="207">
        <f>'FORM 365'!B78</f>
        <v>44173.331770833298</v>
      </c>
      <c r="D85" s="207"/>
      <c r="E85" s="205">
        <f>'FORM 365'!C78</f>
        <v>44173.3454166667</v>
      </c>
      <c r="F85" s="206"/>
      <c r="G85" s="179">
        <f>'FORM 365'!C78</f>
        <v>44173.3454166667</v>
      </c>
      <c r="H85" s="133">
        <f>'FORM 365'!R78</f>
        <v>0</v>
      </c>
      <c r="I85" s="133">
        <f>IF(H85='DATA GURU'!$C$33,1,0)</f>
        <v>0</v>
      </c>
      <c r="J85" s="133">
        <f>'FORM 365'!U78</f>
        <v>5</v>
      </c>
      <c r="K85" s="133">
        <f>IF(J85='DATA GURU'!$C$33,1,0)</f>
        <v>1</v>
      </c>
      <c r="L85" s="133">
        <f>'FORM 365'!X78</f>
        <v>0</v>
      </c>
      <c r="M85" s="133">
        <f>IF(L85='DATA GURU'!$C$33,1,0)</f>
        <v>0</v>
      </c>
      <c r="N85" s="133">
        <f>'FORM 365'!AA78</f>
        <v>0</v>
      </c>
      <c r="O85" s="133">
        <f>IF(N85='DATA GURU'!$C$33,1,0)</f>
        <v>0</v>
      </c>
      <c r="P85" s="133">
        <f>'FORM 365'!AD78</f>
        <v>5</v>
      </c>
      <c r="Q85" s="133">
        <f>IF(P85='DATA GURU'!$C$33,1,0)</f>
        <v>1</v>
      </c>
      <c r="R85" s="133">
        <f>'FORM 365'!AG78</f>
        <v>5</v>
      </c>
      <c r="S85" s="133">
        <f>IF(R85='DATA GURU'!$C$33,1,0)</f>
        <v>1</v>
      </c>
      <c r="T85" s="133">
        <f>'FORM 365'!AJ78</f>
        <v>5</v>
      </c>
      <c r="U85" s="133">
        <f>IF(T85='DATA GURU'!$C$33,1,0)</f>
        <v>1</v>
      </c>
      <c r="V85" s="133">
        <f>'FORM 365'!AM78</f>
        <v>0</v>
      </c>
      <c r="W85" s="133">
        <f>IF(V85='DATA GURU'!$C$33,1,0)</f>
        <v>0</v>
      </c>
      <c r="X85" s="133">
        <f>'FORM 365'!AP78</f>
        <v>5</v>
      </c>
      <c r="Y85" s="133">
        <f>IF(X85='DATA GURU'!$C$33,1,0)</f>
        <v>1</v>
      </c>
      <c r="Z85" s="133">
        <f>'FORM 365'!AS78</f>
        <v>5</v>
      </c>
      <c r="AA85" s="133">
        <f>IF(Z85='DATA GURU'!$C$33,1,0)</f>
        <v>1</v>
      </c>
      <c r="AB85" s="133">
        <f>'FORM 365'!AV78</f>
        <v>0</v>
      </c>
      <c r="AC85" s="133">
        <f>IF(AB85='DATA GURU'!$C$33,1,0)</f>
        <v>0</v>
      </c>
      <c r="AD85" s="133">
        <f>'FORM 365'!AY78</f>
        <v>0</v>
      </c>
      <c r="AE85" s="133">
        <f>IF(AD85='DATA GURU'!$C$33,1,0)</f>
        <v>0</v>
      </c>
      <c r="AF85" s="133">
        <f>'FORM 365'!BB78</f>
        <v>0</v>
      </c>
      <c r="AG85" s="133">
        <f>IF(AF85='DATA GURU'!$C$33,1,0)</f>
        <v>0</v>
      </c>
      <c r="AH85" s="133">
        <f>'FORM 365'!BE78</f>
        <v>0</v>
      </c>
      <c r="AI85" s="133">
        <f>IF(AH85='DATA GURU'!$C$33,1,0)</f>
        <v>0</v>
      </c>
      <c r="AJ85" s="133">
        <f>'FORM 365'!BH78</f>
        <v>5</v>
      </c>
      <c r="AK85" s="133">
        <f>IF(AJ85='DATA GURU'!$C$33,1,0)</f>
        <v>1</v>
      </c>
      <c r="AL85" s="133">
        <f>'FORM 365'!BK78</f>
        <v>5</v>
      </c>
      <c r="AM85" s="133">
        <f>IF(AL85='DATA GURU'!$C$33,1,0)</f>
        <v>1</v>
      </c>
      <c r="AN85" s="133">
        <f>'FORM 365'!BN78</f>
        <v>5</v>
      </c>
      <c r="AO85" s="133">
        <f>IF(AN85='DATA GURU'!$C$33,1,0)</f>
        <v>1</v>
      </c>
      <c r="AP85" s="133">
        <f>'FORM 365'!BQ78</f>
        <v>0</v>
      </c>
      <c r="AQ85" s="133">
        <f>IF(AP85='DATA GURU'!$C$33,1,0)</f>
        <v>0</v>
      </c>
      <c r="AR85" s="133">
        <f>'FORM 365'!BT78</f>
        <v>5</v>
      </c>
      <c r="AS85" s="133">
        <f>IF(AR85='DATA GURU'!$C$33,1,0)</f>
        <v>1</v>
      </c>
      <c r="AT85" s="133">
        <f>'FORM 365'!BW78</f>
        <v>5</v>
      </c>
      <c r="AU85" s="133">
        <f>IF(AT85='DATA GURU'!$C$33,1,0)</f>
        <v>1</v>
      </c>
      <c r="AV85" s="134">
        <f t="shared" si="11"/>
        <v>11</v>
      </c>
      <c r="AW85" s="133">
        <f>'DATA GURU'!$C$23-AV85</f>
        <v>9</v>
      </c>
      <c r="AX85" s="135">
        <f>AV85*'DATA GURU'!$C$33</f>
        <v>55</v>
      </c>
      <c r="AY85" s="136" t="str">
        <f>IF(AX85&gt;='DATA GURU'!$C$21+20,"BAIK SEKALI",IF(AX85&gt;='DATA GURU'!$C$21,"BAIK ",IF(AX85&gt;='DATA GURU'!$C$21-10,"CUKUP",IF(AX85&gt;='DATA GURU'!$C$21-20,"KURANG",IF(AX85&lt;='DATA GURU'!$C$21-20,"KURANG SEKALI")))))</f>
        <v>KURANG</v>
      </c>
      <c r="AZ85" s="190" t="str">
        <f>'FORM 365'!K78</f>
        <v>XII IPS 3</v>
      </c>
      <c r="BB85" s="153" t="str">
        <f>IF(AZ85=KELAS!$N$3,COUNTIFS($B$10:$B$115,"&lt;"&amp;B85,$AZ$10:$AZ$115,KELAS!$N$3)+COUNTIFS($B$10:$B85,B85,$AZ$10:$AZ85,KELAS!$N$3),"")</f>
        <v/>
      </c>
    </row>
    <row r="86" spans="1:54" ht="15" x14ac:dyDescent="0.25">
      <c r="A86" s="3">
        <v>77</v>
      </c>
      <c r="B86" s="117" t="str">
        <f>'FORM 365'!E79</f>
        <v>MUHAMMAD ASHSAFA</v>
      </c>
      <c r="C86" s="207">
        <f>'FORM 365'!B79</f>
        <v>44173.313599537003</v>
      </c>
      <c r="D86" s="207"/>
      <c r="E86" s="205">
        <f>'FORM 365'!C79</f>
        <v>44173.345497685201</v>
      </c>
      <c r="F86" s="206"/>
      <c r="G86" s="179">
        <f>'FORM 365'!C79</f>
        <v>44173.345497685201</v>
      </c>
      <c r="H86" s="133">
        <f>'FORM 365'!R79</f>
        <v>0</v>
      </c>
      <c r="I86" s="133">
        <f>IF(H86='DATA GURU'!$C$33,1,0)</f>
        <v>0</v>
      </c>
      <c r="J86" s="133">
        <f>'FORM 365'!U79</f>
        <v>5</v>
      </c>
      <c r="K86" s="133">
        <f>IF(J86='DATA GURU'!$C$33,1,0)</f>
        <v>1</v>
      </c>
      <c r="L86" s="133">
        <f>'FORM 365'!X79</f>
        <v>0</v>
      </c>
      <c r="M86" s="133">
        <f>IF(L86='DATA GURU'!$C$33,1,0)</f>
        <v>0</v>
      </c>
      <c r="N86" s="133">
        <f>'FORM 365'!AA79</f>
        <v>0</v>
      </c>
      <c r="O86" s="133">
        <f>IF(N86='DATA GURU'!$C$33,1,0)</f>
        <v>0</v>
      </c>
      <c r="P86" s="133">
        <f>'FORM 365'!AD79</f>
        <v>0</v>
      </c>
      <c r="Q86" s="133">
        <f>IF(P86='DATA GURU'!$C$33,1,0)</f>
        <v>0</v>
      </c>
      <c r="R86" s="133">
        <f>'FORM 365'!AG79</f>
        <v>0</v>
      </c>
      <c r="S86" s="133">
        <f>IF(R86='DATA GURU'!$C$33,1,0)</f>
        <v>0</v>
      </c>
      <c r="T86" s="133">
        <f>'FORM 365'!AJ79</f>
        <v>5</v>
      </c>
      <c r="U86" s="133">
        <f>IF(T86='DATA GURU'!$C$33,1,0)</f>
        <v>1</v>
      </c>
      <c r="V86" s="133">
        <f>'FORM 365'!AM79</f>
        <v>0</v>
      </c>
      <c r="W86" s="133">
        <f>IF(V86='DATA GURU'!$C$33,1,0)</f>
        <v>0</v>
      </c>
      <c r="X86" s="133">
        <f>'FORM 365'!AP79</f>
        <v>0</v>
      </c>
      <c r="Y86" s="133">
        <f>IF(X86='DATA GURU'!$C$33,1,0)</f>
        <v>0</v>
      </c>
      <c r="Z86" s="133">
        <f>'FORM 365'!AS79</f>
        <v>5</v>
      </c>
      <c r="AA86" s="133">
        <f>IF(Z86='DATA GURU'!$C$33,1,0)</f>
        <v>1</v>
      </c>
      <c r="AB86" s="133">
        <f>'FORM 365'!AV79</f>
        <v>5</v>
      </c>
      <c r="AC86" s="133">
        <f>IF(AB86='DATA GURU'!$C$33,1,0)</f>
        <v>1</v>
      </c>
      <c r="AD86" s="133">
        <f>'FORM 365'!AY79</f>
        <v>0</v>
      </c>
      <c r="AE86" s="133">
        <f>IF(AD86='DATA GURU'!$C$33,1,0)</f>
        <v>0</v>
      </c>
      <c r="AF86" s="133">
        <f>'FORM 365'!BB79</f>
        <v>5</v>
      </c>
      <c r="AG86" s="133">
        <f>IF(AF86='DATA GURU'!$C$33,1,0)</f>
        <v>1</v>
      </c>
      <c r="AH86" s="133">
        <f>'FORM 365'!BE79</f>
        <v>5</v>
      </c>
      <c r="AI86" s="133">
        <f>IF(AH86='DATA GURU'!$C$33,1,0)</f>
        <v>1</v>
      </c>
      <c r="AJ86" s="133">
        <f>'FORM 365'!BH79</f>
        <v>5</v>
      </c>
      <c r="AK86" s="133">
        <f>IF(AJ86='DATA GURU'!$C$33,1,0)</f>
        <v>1</v>
      </c>
      <c r="AL86" s="133">
        <f>'FORM 365'!BK79</f>
        <v>0</v>
      </c>
      <c r="AM86" s="133">
        <f>IF(AL86='DATA GURU'!$C$33,1,0)</f>
        <v>0</v>
      </c>
      <c r="AN86" s="133">
        <f>'FORM 365'!BN79</f>
        <v>5</v>
      </c>
      <c r="AO86" s="133">
        <f>IF(AN86='DATA GURU'!$C$33,1,0)</f>
        <v>1</v>
      </c>
      <c r="AP86" s="133">
        <f>'FORM 365'!BQ79</f>
        <v>5</v>
      </c>
      <c r="AQ86" s="133">
        <f>IF(AP86='DATA GURU'!$C$33,1,0)</f>
        <v>1</v>
      </c>
      <c r="AR86" s="133">
        <f>'FORM 365'!BT79</f>
        <v>0</v>
      </c>
      <c r="AS86" s="133">
        <f>IF(AR86='DATA GURU'!$C$33,1,0)</f>
        <v>0</v>
      </c>
      <c r="AT86" s="133">
        <f>'FORM 365'!BW79</f>
        <v>5</v>
      </c>
      <c r="AU86" s="133">
        <f>IF(AT86='DATA GURU'!$C$33,1,0)</f>
        <v>1</v>
      </c>
      <c r="AV86" s="134">
        <f t="shared" si="11"/>
        <v>10</v>
      </c>
      <c r="AW86" s="133">
        <f>'DATA GURU'!$C$23-AV86</f>
        <v>10</v>
      </c>
      <c r="AX86" s="135">
        <f>AV86*'DATA GURU'!$C$33</f>
        <v>50</v>
      </c>
      <c r="AY86" s="136" t="str">
        <f>IF(AX86&gt;='DATA GURU'!$C$21+20,"BAIK SEKALI",IF(AX86&gt;='DATA GURU'!$C$21,"BAIK ",IF(AX86&gt;='DATA GURU'!$C$21-10,"CUKUP",IF(AX86&gt;='DATA GURU'!$C$21-20,"KURANG",IF(AX86&lt;='DATA GURU'!$C$21-20,"KURANG SEKALI")))))</f>
        <v>KURANG SEKALI</v>
      </c>
      <c r="AZ86" s="190" t="str">
        <f>'FORM 365'!K79</f>
        <v>XII IPA 1</v>
      </c>
      <c r="BB86" s="153" t="str">
        <f>IF(AZ86=KELAS!$N$3,COUNTIFS($B$10:$B$115,"&lt;"&amp;B86,$AZ$10:$AZ$115,KELAS!$N$3)+COUNTIFS($B$10:$B86,B86,$AZ$10:$AZ86,KELAS!$N$3),"")</f>
        <v/>
      </c>
    </row>
    <row r="87" spans="1:54" ht="15" x14ac:dyDescent="0.25">
      <c r="A87" s="1">
        <v>78</v>
      </c>
      <c r="B87" s="117" t="str">
        <f>'FORM 365'!E80</f>
        <v>MUHAMMAD GILANG</v>
      </c>
      <c r="C87" s="207">
        <f>'FORM 365'!B80</f>
        <v>44173.339085648098</v>
      </c>
      <c r="D87" s="207"/>
      <c r="E87" s="205">
        <f>'FORM 365'!C80</f>
        <v>44173.3456365741</v>
      </c>
      <c r="F87" s="206"/>
      <c r="G87" s="179">
        <f>'FORM 365'!C80</f>
        <v>44173.3456365741</v>
      </c>
      <c r="H87" s="133">
        <f>'FORM 365'!R80</f>
        <v>0</v>
      </c>
      <c r="I87" s="133">
        <f>IF(H87='DATA GURU'!$C$33,1,0)</f>
        <v>0</v>
      </c>
      <c r="J87" s="133">
        <f>'FORM 365'!U80</f>
        <v>0</v>
      </c>
      <c r="K87" s="133">
        <f>IF(J87='DATA GURU'!$C$33,1,0)</f>
        <v>0</v>
      </c>
      <c r="L87" s="133">
        <f>'FORM 365'!X80</f>
        <v>5</v>
      </c>
      <c r="M87" s="133">
        <f>IF(L87='DATA GURU'!$C$33,1,0)</f>
        <v>1</v>
      </c>
      <c r="N87" s="133">
        <f>'FORM 365'!AA80</f>
        <v>5</v>
      </c>
      <c r="O87" s="133">
        <f>IF(N87='DATA GURU'!$C$33,1,0)</f>
        <v>1</v>
      </c>
      <c r="P87" s="133">
        <f>'FORM 365'!AD80</f>
        <v>5</v>
      </c>
      <c r="Q87" s="133">
        <f>IF(P87='DATA GURU'!$C$33,1,0)</f>
        <v>1</v>
      </c>
      <c r="R87" s="133">
        <f>'FORM 365'!AG80</f>
        <v>0</v>
      </c>
      <c r="S87" s="133">
        <f>IF(R87='DATA GURU'!$C$33,1,0)</f>
        <v>0</v>
      </c>
      <c r="T87" s="133">
        <f>'FORM 365'!AJ80</f>
        <v>0</v>
      </c>
      <c r="U87" s="133">
        <f>IF(T87='DATA GURU'!$C$33,1,0)</f>
        <v>0</v>
      </c>
      <c r="V87" s="133">
        <f>'FORM 365'!AM80</f>
        <v>0</v>
      </c>
      <c r="W87" s="133">
        <f>IF(V87='DATA GURU'!$C$33,1,0)</f>
        <v>0</v>
      </c>
      <c r="X87" s="133">
        <f>'FORM 365'!AP80</f>
        <v>0</v>
      </c>
      <c r="Y87" s="133">
        <f>IF(X87='DATA GURU'!$C$33,1,0)</f>
        <v>0</v>
      </c>
      <c r="Z87" s="133">
        <f>'FORM 365'!AS80</f>
        <v>5</v>
      </c>
      <c r="AA87" s="133">
        <f>IF(Z87='DATA GURU'!$C$33,1,0)</f>
        <v>1</v>
      </c>
      <c r="AB87" s="133">
        <f>'FORM 365'!AV80</f>
        <v>5</v>
      </c>
      <c r="AC87" s="133">
        <f>IF(AB87='DATA GURU'!$C$33,1,0)</f>
        <v>1</v>
      </c>
      <c r="AD87" s="133">
        <f>'FORM 365'!AY80</f>
        <v>5</v>
      </c>
      <c r="AE87" s="133">
        <f>IF(AD87='DATA GURU'!$C$33,1,0)</f>
        <v>1</v>
      </c>
      <c r="AF87" s="133">
        <f>'FORM 365'!BB80</f>
        <v>0</v>
      </c>
      <c r="AG87" s="133">
        <f>IF(AF87='DATA GURU'!$C$33,1,0)</f>
        <v>0</v>
      </c>
      <c r="AH87" s="133">
        <f>'FORM 365'!BE80</f>
        <v>0</v>
      </c>
      <c r="AI87" s="133">
        <f>IF(AH87='DATA GURU'!$C$33,1,0)</f>
        <v>0</v>
      </c>
      <c r="AJ87" s="133">
        <f>'FORM 365'!BH80</f>
        <v>0</v>
      </c>
      <c r="AK87" s="133">
        <f>IF(AJ87='DATA GURU'!$C$33,1,0)</f>
        <v>0</v>
      </c>
      <c r="AL87" s="133">
        <f>'FORM 365'!BK80</f>
        <v>0</v>
      </c>
      <c r="AM87" s="133">
        <f>IF(AL87='DATA GURU'!$C$33,1,0)</f>
        <v>0</v>
      </c>
      <c r="AN87" s="133">
        <f>'FORM 365'!BN80</f>
        <v>5</v>
      </c>
      <c r="AO87" s="133">
        <f>IF(AN87='DATA GURU'!$C$33,1,0)</f>
        <v>1</v>
      </c>
      <c r="AP87" s="133">
        <f>'FORM 365'!BQ80</f>
        <v>0</v>
      </c>
      <c r="AQ87" s="133">
        <f>IF(AP87='DATA GURU'!$C$33,1,0)</f>
        <v>0</v>
      </c>
      <c r="AR87" s="133">
        <f>'FORM 365'!BT80</f>
        <v>5</v>
      </c>
      <c r="AS87" s="133">
        <f>IF(AR87='DATA GURU'!$C$33,1,0)</f>
        <v>1</v>
      </c>
      <c r="AT87" s="133">
        <f>'FORM 365'!BW80</f>
        <v>5</v>
      </c>
      <c r="AU87" s="133">
        <f>IF(AT87='DATA GURU'!$C$33,1,0)</f>
        <v>1</v>
      </c>
      <c r="AV87" s="134">
        <f t="shared" si="11"/>
        <v>9</v>
      </c>
      <c r="AW87" s="133">
        <f>'DATA GURU'!$C$23-AV87</f>
        <v>11</v>
      </c>
      <c r="AX87" s="135">
        <f>AV87*'DATA GURU'!$C$33</f>
        <v>45</v>
      </c>
      <c r="AY87" s="136" t="str">
        <f>IF(AX87&gt;='DATA GURU'!$C$21+20,"BAIK SEKALI",IF(AX87&gt;='DATA GURU'!$C$21,"BAIK ",IF(AX87&gt;='DATA GURU'!$C$21-10,"CUKUP",IF(AX87&gt;='DATA GURU'!$C$21-20,"KURANG",IF(AX87&lt;='DATA GURU'!$C$21-20,"KURANG SEKALI")))))</f>
        <v>KURANG SEKALI</v>
      </c>
      <c r="AZ87" s="190" t="str">
        <f>'FORM 365'!K80</f>
        <v>XII IPS 2</v>
      </c>
      <c r="BB87" s="153" t="str">
        <f>IF(AZ87=KELAS!$N$3,COUNTIFS($B$10:$B$115,"&lt;"&amp;B87,$AZ$10:$AZ$115,KELAS!$N$3)+COUNTIFS($B$10:$B87,B87,$AZ$10:$AZ87,KELAS!$N$3),"")</f>
        <v/>
      </c>
    </row>
    <row r="88" spans="1:54" ht="15" x14ac:dyDescent="0.25">
      <c r="A88" s="3">
        <v>79</v>
      </c>
      <c r="B88" s="117" t="str">
        <f>'FORM 365'!E81</f>
        <v>NURBAYTI ARMANIATI</v>
      </c>
      <c r="C88" s="207">
        <f>'FORM 365'!B81</f>
        <v>44173.312881944403</v>
      </c>
      <c r="D88" s="207"/>
      <c r="E88" s="205">
        <f>'FORM 365'!C81</f>
        <v>44173.345659722203</v>
      </c>
      <c r="F88" s="206"/>
      <c r="G88" s="179">
        <f>'FORM 365'!C81</f>
        <v>44173.345659722203</v>
      </c>
      <c r="H88" s="133">
        <f>'FORM 365'!R81</f>
        <v>0</v>
      </c>
      <c r="I88" s="133">
        <f>IF(H88='DATA GURU'!$C$33,1,0)</f>
        <v>0</v>
      </c>
      <c r="J88" s="133">
        <f>'FORM 365'!U81</f>
        <v>5</v>
      </c>
      <c r="K88" s="133">
        <f>IF(J88='DATA GURU'!$C$33,1,0)</f>
        <v>1</v>
      </c>
      <c r="L88" s="133">
        <f>'FORM 365'!X81</f>
        <v>0</v>
      </c>
      <c r="M88" s="133">
        <f>IF(L88='DATA GURU'!$C$33,1,0)</f>
        <v>0</v>
      </c>
      <c r="N88" s="133">
        <f>'FORM 365'!AA81</f>
        <v>5</v>
      </c>
      <c r="O88" s="133">
        <f>IF(N88='DATA GURU'!$C$33,1,0)</f>
        <v>1</v>
      </c>
      <c r="P88" s="133">
        <f>'FORM 365'!AD81</f>
        <v>0</v>
      </c>
      <c r="Q88" s="133">
        <f>IF(P88='DATA GURU'!$C$33,1,0)</f>
        <v>0</v>
      </c>
      <c r="R88" s="133">
        <f>'FORM 365'!AG81</f>
        <v>5</v>
      </c>
      <c r="S88" s="133">
        <f>IF(R88='DATA GURU'!$C$33,1,0)</f>
        <v>1</v>
      </c>
      <c r="T88" s="133">
        <f>'FORM 365'!AJ81</f>
        <v>5</v>
      </c>
      <c r="U88" s="133">
        <f>IF(T88='DATA GURU'!$C$33,1,0)</f>
        <v>1</v>
      </c>
      <c r="V88" s="133">
        <f>'FORM 365'!AM81</f>
        <v>0</v>
      </c>
      <c r="W88" s="133">
        <f>IF(V88='DATA GURU'!$C$33,1,0)</f>
        <v>0</v>
      </c>
      <c r="X88" s="133">
        <f>'FORM 365'!AP81</f>
        <v>0</v>
      </c>
      <c r="Y88" s="133">
        <f>IF(X88='DATA GURU'!$C$33,1,0)</f>
        <v>0</v>
      </c>
      <c r="Z88" s="133">
        <f>'FORM 365'!AS81</f>
        <v>5</v>
      </c>
      <c r="AA88" s="133">
        <f>IF(Z88='DATA GURU'!$C$33,1,0)</f>
        <v>1</v>
      </c>
      <c r="AB88" s="133">
        <f>'FORM 365'!AV81</f>
        <v>0</v>
      </c>
      <c r="AC88" s="133">
        <f>IF(AB88='DATA GURU'!$C$33,1,0)</f>
        <v>0</v>
      </c>
      <c r="AD88" s="133">
        <f>'FORM 365'!AY81</f>
        <v>0</v>
      </c>
      <c r="AE88" s="133">
        <f>IF(AD88='DATA GURU'!$C$33,1,0)</f>
        <v>0</v>
      </c>
      <c r="AF88" s="133">
        <f>'FORM 365'!BB81</f>
        <v>5</v>
      </c>
      <c r="AG88" s="133">
        <f>IF(AF88='DATA GURU'!$C$33,1,0)</f>
        <v>1</v>
      </c>
      <c r="AH88" s="133">
        <f>'FORM 365'!BE81</f>
        <v>5</v>
      </c>
      <c r="AI88" s="133">
        <f>IF(AH88='DATA GURU'!$C$33,1,0)</f>
        <v>1</v>
      </c>
      <c r="AJ88" s="133">
        <f>'FORM 365'!BH81</f>
        <v>5</v>
      </c>
      <c r="AK88" s="133">
        <f>IF(AJ88='DATA GURU'!$C$33,1,0)</f>
        <v>1</v>
      </c>
      <c r="AL88" s="133">
        <f>'FORM 365'!BK81</f>
        <v>5</v>
      </c>
      <c r="AM88" s="133">
        <f>IF(AL88='DATA GURU'!$C$33,1,0)</f>
        <v>1</v>
      </c>
      <c r="AN88" s="133">
        <f>'FORM 365'!BN81</f>
        <v>5</v>
      </c>
      <c r="AO88" s="133">
        <f>IF(AN88='DATA GURU'!$C$33,1,0)</f>
        <v>1</v>
      </c>
      <c r="AP88" s="133">
        <f>'FORM 365'!BQ81</f>
        <v>5</v>
      </c>
      <c r="AQ88" s="133">
        <f>IF(AP88='DATA GURU'!$C$33,1,0)</f>
        <v>1</v>
      </c>
      <c r="AR88" s="133">
        <f>'FORM 365'!BT81</f>
        <v>5</v>
      </c>
      <c r="AS88" s="133">
        <f>IF(AR88='DATA GURU'!$C$33,1,0)</f>
        <v>1</v>
      </c>
      <c r="AT88" s="133">
        <f>'FORM 365'!BW81</f>
        <v>0</v>
      </c>
      <c r="AU88" s="133">
        <f>IF(AT88='DATA GURU'!$C$33,1,0)</f>
        <v>0</v>
      </c>
      <c r="AV88" s="134">
        <f t="shared" si="11"/>
        <v>12</v>
      </c>
      <c r="AW88" s="133">
        <f>'DATA GURU'!$C$23-AV88</f>
        <v>8</v>
      </c>
      <c r="AX88" s="135">
        <f>AV88*'DATA GURU'!$C$33</f>
        <v>60</v>
      </c>
      <c r="AY88" s="136" t="str">
        <f>IF(AX88&gt;='DATA GURU'!$C$21+20,"BAIK SEKALI",IF(AX88&gt;='DATA GURU'!$C$21,"BAIK ",IF(AX88&gt;='DATA GURU'!$C$21-10,"CUKUP",IF(AX88&gt;='DATA GURU'!$C$21-20,"KURANG",IF(AX88&lt;='DATA GURU'!$C$21-20,"KURANG SEKALI")))))</f>
        <v>KURANG</v>
      </c>
      <c r="AZ88" s="190" t="str">
        <f>'FORM 365'!K81</f>
        <v>XII IPA 2</v>
      </c>
      <c r="BB88" s="153" t="str">
        <f>IF(AZ88=KELAS!$N$3,COUNTIFS($B$10:$B$115,"&lt;"&amp;B88,$AZ$10:$AZ$115,KELAS!$N$3)+COUNTIFS($B$10:$B88,B88,$AZ$10:$AZ88,KELAS!$N$3),"")</f>
        <v/>
      </c>
    </row>
    <row r="89" spans="1:54" ht="15" x14ac:dyDescent="0.25">
      <c r="A89" s="1">
        <v>80</v>
      </c>
      <c r="B89" s="117" t="str">
        <f>'FORM 365'!E82</f>
        <v>SITI RAHMAH</v>
      </c>
      <c r="C89" s="207">
        <f>'FORM 365'!B82</f>
        <v>44173.345706018503</v>
      </c>
      <c r="D89" s="207"/>
      <c r="E89" s="205">
        <f>'FORM 365'!C82</f>
        <v>44173.345891203702</v>
      </c>
      <c r="F89" s="206"/>
      <c r="G89" s="179">
        <f>'FORM 365'!C82</f>
        <v>44173.345891203702</v>
      </c>
      <c r="H89" s="133">
        <f>'FORM 365'!R82</f>
        <v>5</v>
      </c>
      <c r="I89" s="133">
        <f>IF(H89='DATA GURU'!$C$33,1,0)</f>
        <v>1</v>
      </c>
      <c r="J89" s="133">
        <f>'FORM 365'!U82</f>
        <v>0</v>
      </c>
      <c r="K89" s="133">
        <f>IF(J89='DATA GURU'!$C$33,1,0)</f>
        <v>0</v>
      </c>
      <c r="L89" s="133">
        <f>'FORM 365'!X82</f>
        <v>0</v>
      </c>
      <c r="M89" s="133">
        <f>IF(L89='DATA GURU'!$C$33,1,0)</f>
        <v>0</v>
      </c>
      <c r="N89" s="133">
        <f>'FORM 365'!AA82</f>
        <v>0</v>
      </c>
      <c r="O89" s="133">
        <f>IF(N89='DATA GURU'!$C$33,1,0)</f>
        <v>0</v>
      </c>
      <c r="P89" s="133">
        <f>'FORM 365'!AD82</f>
        <v>0</v>
      </c>
      <c r="Q89" s="133">
        <f>IF(P89='DATA GURU'!$C$33,1,0)</f>
        <v>0</v>
      </c>
      <c r="R89" s="133">
        <f>'FORM 365'!AG82</f>
        <v>0</v>
      </c>
      <c r="S89" s="133">
        <f>IF(R89='DATA GURU'!$C$33,1,0)</f>
        <v>0</v>
      </c>
      <c r="T89" s="133">
        <f>'FORM 365'!AJ82</f>
        <v>5</v>
      </c>
      <c r="U89" s="133">
        <f>IF(T89='DATA GURU'!$C$33,1,0)</f>
        <v>1</v>
      </c>
      <c r="V89" s="133">
        <f>'FORM 365'!AM82</f>
        <v>5</v>
      </c>
      <c r="W89" s="133">
        <f>IF(V89='DATA GURU'!$C$33,1,0)</f>
        <v>1</v>
      </c>
      <c r="X89" s="133">
        <f>'FORM 365'!AP82</f>
        <v>0</v>
      </c>
      <c r="Y89" s="133">
        <f>IF(X89='DATA GURU'!$C$33,1,0)</f>
        <v>0</v>
      </c>
      <c r="Z89" s="133">
        <f>'FORM 365'!AS82</f>
        <v>5</v>
      </c>
      <c r="AA89" s="133">
        <f>IF(Z89='DATA GURU'!$C$33,1,0)</f>
        <v>1</v>
      </c>
      <c r="AB89" s="133">
        <f>'FORM 365'!AV82</f>
        <v>0</v>
      </c>
      <c r="AC89" s="133">
        <f>IF(AB89='DATA GURU'!$C$33,1,0)</f>
        <v>0</v>
      </c>
      <c r="AD89" s="133">
        <f>'FORM 365'!AY82</f>
        <v>0</v>
      </c>
      <c r="AE89" s="133">
        <f>IF(AD89='DATA GURU'!$C$33,1,0)</f>
        <v>0</v>
      </c>
      <c r="AF89" s="133">
        <f>'FORM 365'!BB82</f>
        <v>5</v>
      </c>
      <c r="AG89" s="133">
        <f>IF(AF89='DATA GURU'!$C$33,1,0)</f>
        <v>1</v>
      </c>
      <c r="AH89" s="133">
        <f>'FORM 365'!BE82</f>
        <v>5</v>
      </c>
      <c r="AI89" s="133">
        <f>IF(AH89='DATA GURU'!$C$33,1,0)</f>
        <v>1</v>
      </c>
      <c r="AJ89" s="133">
        <f>'FORM 365'!BH82</f>
        <v>5</v>
      </c>
      <c r="AK89" s="133">
        <f>IF(AJ89='DATA GURU'!$C$33,1,0)</f>
        <v>1</v>
      </c>
      <c r="AL89" s="133">
        <f>'FORM 365'!BK82</f>
        <v>5</v>
      </c>
      <c r="AM89" s="133">
        <f>IF(AL89='DATA GURU'!$C$33,1,0)</f>
        <v>1</v>
      </c>
      <c r="AN89" s="133">
        <f>'FORM 365'!BN82</f>
        <v>5</v>
      </c>
      <c r="AO89" s="133">
        <f>IF(AN89='DATA GURU'!$C$33,1,0)</f>
        <v>1</v>
      </c>
      <c r="AP89" s="133">
        <f>'FORM 365'!BQ82</f>
        <v>5</v>
      </c>
      <c r="AQ89" s="133">
        <f>IF(AP89='DATA GURU'!$C$33,1,0)</f>
        <v>1</v>
      </c>
      <c r="AR89" s="133">
        <f>'FORM 365'!BT82</f>
        <v>0</v>
      </c>
      <c r="AS89" s="133">
        <f>IF(AR89='DATA GURU'!$C$33,1,0)</f>
        <v>0</v>
      </c>
      <c r="AT89" s="133">
        <f>'FORM 365'!BW82</f>
        <v>5</v>
      </c>
      <c r="AU89" s="133">
        <f>IF(AT89='DATA GURU'!$C$33,1,0)</f>
        <v>1</v>
      </c>
      <c r="AV89" s="134">
        <f t="shared" si="11"/>
        <v>11</v>
      </c>
      <c r="AW89" s="133">
        <f>'DATA GURU'!$C$23-AV89</f>
        <v>9</v>
      </c>
      <c r="AX89" s="135">
        <f>AV89*'DATA GURU'!$C$33</f>
        <v>55</v>
      </c>
      <c r="AY89" s="136" t="str">
        <f>IF(AX89&gt;='DATA GURU'!$C$21+20,"BAIK SEKALI",IF(AX89&gt;='DATA GURU'!$C$21,"BAIK ",IF(AX89&gt;='DATA GURU'!$C$21-10,"CUKUP",IF(AX89&gt;='DATA GURU'!$C$21-20,"KURANG",IF(AX89&lt;='DATA GURU'!$C$21-20,"KURANG SEKALI")))))</f>
        <v>KURANG</v>
      </c>
      <c r="AZ89" s="190" t="str">
        <f>'FORM 365'!K82</f>
        <v>XII IPS 2</v>
      </c>
      <c r="BB89" s="153" t="str">
        <f>IF(AZ89=KELAS!$N$3,COUNTIFS($B$10:$B$115,"&lt;"&amp;B89,$AZ$10:$AZ$115,KELAS!$N$3)+COUNTIFS($B$10:$B89,B89,$AZ$10:$AZ89,KELAS!$N$3),"")</f>
        <v/>
      </c>
    </row>
    <row r="90" spans="1:54" ht="15" x14ac:dyDescent="0.25">
      <c r="A90" s="3">
        <v>81</v>
      </c>
      <c r="B90" s="117" t="str">
        <f>'FORM 365'!E83</f>
        <v>JOKO HARYANTO</v>
      </c>
      <c r="C90" s="207">
        <f>'FORM 365'!B83</f>
        <v>44173.3265972222</v>
      </c>
      <c r="D90" s="207"/>
      <c r="E90" s="205">
        <f>'FORM 365'!C83</f>
        <v>44173.346157407403</v>
      </c>
      <c r="F90" s="206"/>
      <c r="G90" s="179">
        <f>'FORM 365'!C83</f>
        <v>44173.346157407403</v>
      </c>
      <c r="H90" s="133">
        <f>'FORM 365'!R83</f>
        <v>0</v>
      </c>
      <c r="I90" s="133">
        <f>IF(H90='DATA GURU'!$C$33,1,0)</f>
        <v>0</v>
      </c>
      <c r="J90" s="133">
        <f>'FORM 365'!U83</f>
        <v>5</v>
      </c>
      <c r="K90" s="133">
        <f>IF(J90='DATA GURU'!$C$33,1,0)</f>
        <v>1</v>
      </c>
      <c r="L90" s="133">
        <f>'FORM 365'!X83</f>
        <v>0</v>
      </c>
      <c r="M90" s="133">
        <f>IF(L90='DATA GURU'!$C$33,1,0)</f>
        <v>0</v>
      </c>
      <c r="N90" s="133">
        <f>'FORM 365'!AA83</f>
        <v>5</v>
      </c>
      <c r="O90" s="133">
        <f>IF(N90='DATA GURU'!$C$33,1,0)</f>
        <v>1</v>
      </c>
      <c r="P90" s="133">
        <f>'FORM 365'!AD83</f>
        <v>5</v>
      </c>
      <c r="Q90" s="133">
        <f>IF(P90='DATA GURU'!$C$33,1,0)</f>
        <v>1</v>
      </c>
      <c r="R90" s="133">
        <f>'FORM 365'!AG83</f>
        <v>0</v>
      </c>
      <c r="S90" s="133">
        <f>IF(R90='DATA GURU'!$C$33,1,0)</f>
        <v>0</v>
      </c>
      <c r="T90" s="133">
        <f>'FORM 365'!AJ83</f>
        <v>5</v>
      </c>
      <c r="U90" s="133">
        <f>IF(T90='DATA GURU'!$C$33,1,0)</f>
        <v>1</v>
      </c>
      <c r="V90" s="133">
        <f>'FORM 365'!AM83</f>
        <v>0</v>
      </c>
      <c r="W90" s="133">
        <f>IF(V90='DATA GURU'!$C$33,1,0)</f>
        <v>0</v>
      </c>
      <c r="X90" s="133">
        <f>'FORM 365'!AP83</f>
        <v>0</v>
      </c>
      <c r="Y90" s="133">
        <f>IF(X90='DATA GURU'!$C$33,1,0)</f>
        <v>0</v>
      </c>
      <c r="Z90" s="133">
        <f>'FORM 365'!AS83</f>
        <v>0</v>
      </c>
      <c r="AA90" s="133">
        <f>IF(Z90='DATA GURU'!$C$33,1,0)</f>
        <v>0</v>
      </c>
      <c r="AB90" s="133">
        <f>'FORM 365'!AV83</f>
        <v>5</v>
      </c>
      <c r="AC90" s="133">
        <f>IF(AB90='DATA GURU'!$C$33,1,0)</f>
        <v>1</v>
      </c>
      <c r="AD90" s="133">
        <f>'FORM 365'!AY83</f>
        <v>0</v>
      </c>
      <c r="AE90" s="133">
        <f>IF(AD90='DATA GURU'!$C$33,1,0)</f>
        <v>0</v>
      </c>
      <c r="AF90" s="133">
        <f>'FORM 365'!BB83</f>
        <v>5</v>
      </c>
      <c r="AG90" s="133">
        <f>IF(AF90='DATA GURU'!$C$33,1,0)</f>
        <v>1</v>
      </c>
      <c r="AH90" s="133">
        <f>'FORM 365'!BE83</f>
        <v>0</v>
      </c>
      <c r="AI90" s="133">
        <f>IF(AH90='DATA GURU'!$C$33,1,0)</f>
        <v>0</v>
      </c>
      <c r="AJ90" s="133">
        <f>'FORM 365'!BH83</f>
        <v>0</v>
      </c>
      <c r="AK90" s="133">
        <f>IF(AJ90='DATA GURU'!$C$33,1,0)</f>
        <v>0</v>
      </c>
      <c r="AL90" s="133">
        <f>'FORM 365'!BK83</f>
        <v>5</v>
      </c>
      <c r="AM90" s="133">
        <f>IF(AL90='DATA GURU'!$C$33,1,0)</f>
        <v>1</v>
      </c>
      <c r="AN90" s="133">
        <f>'FORM 365'!BN83</f>
        <v>5</v>
      </c>
      <c r="AO90" s="133">
        <f>IF(AN90='DATA GURU'!$C$33,1,0)</f>
        <v>1</v>
      </c>
      <c r="AP90" s="133">
        <f>'FORM 365'!BQ83</f>
        <v>0</v>
      </c>
      <c r="AQ90" s="133">
        <f>IF(AP90='DATA GURU'!$C$33,1,0)</f>
        <v>0</v>
      </c>
      <c r="AR90" s="133">
        <f>'FORM 365'!BT83</f>
        <v>5</v>
      </c>
      <c r="AS90" s="133">
        <f>IF(AR90='DATA GURU'!$C$33,1,0)</f>
        <v>1</v>
      </c>
      <c r="AT90" s="133">
        <f>'FORM 365'!BW83</f>
        <v>0</v>
      </c>
      <c r="AU90" s="133">
        <f>IF(AT90='DATA GURU'!$C$33,1,0)</f>
        <v>0</v>
      </c>
      <c r="AV90" s="134">
        <f t="shared" si="11"/>
        <v>9</v>
      </c>
      <c r="AW90" s="133">
        <f>'DATA GURU'!$C$23-AV90</f>
        <v>11</v>
      </c>
      <c r="AX90" s="135">
        <f>AV90*'DATA GURU'!$C$33</f>
        <v>45</v>
      </c>
      <c r="AY90" s="136" t="str">
        <f>IF(AX90&gt;='DATA GURU'!$C$21+20,"BAIK SEKALI",IF(AX90&gt;='DATA GURU'!$C$21,"BAIK ",IF(AX90&gt;='DATA GURU'!$C$21-10,"CUKUP",IF(AX90&gt;='DATA GURU'!$C$21-20,"KURANG",IF(AX90&lt;='DATA GURU'!$C$21-20,"KURANG SEKALI")))))</f>
        <v>KURANG SEKALI</v>
      </c>
      <c r="AZ90" s="190" t="str">
        <f>'FORM 365'!K83</f>
        <v>XII IPA 3</v>
      </c>
      <c r="BB90" s="153" t="str">
        <f>IF(AZ90=KELAS!$N$3,COUNTIFS($B$10:$B$115,"&lt;"&amp;B90,$AZ$10:$AZ$115,KELAS!$N$3)+COUNTIFS($B$10:$B90,B90,$AZ$10:$AZ90,KELAS!$N$3),"")</f>
        <v/>
      </c>
    </row>
    <row r="91" spans="1:54" ht="15" x14ac:dyDescent="0.25">
      <c r="A91" s="1">
        <v>82</v>
      </c>
      <c r="B91" s="117" t="str">
        <f>'FORM 365'!E84</f>
        <v>AMBO ALLA</v>
      </c>
      <c r="C91" s="207">
        <f>'FORM 365'!B84</f>
        <v>44173.315983796303</v>
      </c>
      <c r="D91" s="207"/>
      <c r="E91" s="205">
        <f>'FORM 365'!C84</f>
        <v>44173.346331018503</v>
      </c>
      <c r="F91" s="206"/>
      <c r="G91" s="179">
        <f>'FORM 365'!C84</f>
        <v>44173.346331018503</v>
      </c>
      <c r="H91" s="133">
        <f>'FORM 365'!R84</f>
        <v>0</v>
      </c>
      <c r="I91" s="133">
        <f>IF(H91='DATA GURU'!$C$33,1,0)</f>
        <v>0</v>
      </c>
      <c r="J91" s="133">
        <f>'FORM 365'!U84</f>
        <v>5</v>
      </c>
      <c r="K91" s="133">
        <f>IF(J91='DATA GURU'!$C$33,1,0)</f>
        <v>1</v>
      </c>
      <c r="L91" s="133">
        <f>'FORM 365'!X84</f>
        <v>5</v>
      </c>
      <c r="M91" s="133">
        <f>IF(L91='DATA GURU'!$C$33,1,0)</f>
        <v>1</v>
      </c>
      <c r="N91" s="133">
        <f>'FORM 365'!AA84</f>
        <v>5</v>
      </c>
      <c r="O91" s="133">
        <f>IF(N91='DATA GURU'!$C$33,1,0)</f>
        <v>1</v>
      </c>
      <c r="P91" s="133">
        <f>'FORM 365'!AD84</f>
        <v>5</v>
      </c>
      <c r="Q91" s="133">
        <f>IF(P91='DATA GURU'!$C$33,1,0)</f>
        <v>1</v>
      </c>
      <c r="R91" s="133">
        <f>'FORM 365'!AG84</f>
        <v>0</v>
      </c>
      <c r="S91" s="133">
        <f>IF(R91='DATA GURU'!$C$33,1,0)</f>
        <v>0</v>
      </c>
      <c r="T91" s="133">
        <f>'FORM 365'!AJ84</f>
        <v>5</v>
      </c>
      <c r="U91" s="133">
        <f>IF(T91='DATA GURU'!$C$33,1,0)</f>
        <v>1</v>
      </c>
      <c r="V91" s="133">
        <f>'FORM 365'!AM84</f>
        <v>0</v>
      </c>
      <c r="W91" s="133">
        <f>IF(V91='DATA GURU'!$C$33,1,0)</f>
        <v>0</v>
      </c>
      <c r="X91" s="133">
        <f>'FORM 365'!AP84</f>
        <v>0</v>
      </c>
      <c r="Y91" s="133">
        <f>IF(X91='DATA GURU'!$C$33,1,0)</f>
        <v>0</v>
      </c>
      <c r="Z91" s="133">
        <f>'FORM 365'!AS84</f>
        <v>5</v>
      </c>
      <c r="AA91" s="133">
        <f>IF(Z91='DATA GURU'!$C$33,1,0)</f>
        <v>1</v>
      </c>
      <c r="AB91" s="133">
        <f>'FORM 365'!AV84</f>
        <v>0</v>
      </c>
      <c r="AC91" s="133">
        <f>IF(AB91='DATA GURU'!$C$33,1,0)</f>
        <v>0</v>
      </c>
      <c r="AD91" s="133">
        <f>'FORM 365'!AY84</f>
        <v>5</v>
      </c>
      <c r="AE91" s="133">
        <f>IF(AD91='DATA GURU'!$C$33,1,0)</f>
        <v>1</v>
      </c>
      <c r="AF91" s="133">
        <f>'FORM 365'!BB84</f>
        <v>5</v>
      </c>
      <c r="AG91" s="133">
        <f>IF(AF91='DATA GURU'!$C$33,1,0)</f>
        <v>1</v>
      </c>
      <c r="AH91" s="133">
        <f>'FORM 365'!BE84</f>
        <v>0</v>
      </c>
      <c r="AI91" s="133">
        <f>IF(AH91='DATA GURU'!$C$33,1,0)</f>
        <v>0</v>
      </c>
      <c r="AJ91" s="133">
        <f>'FORM 365'!BH84</f>
        <v>5</v>
      </c>
      <c r="AK91" s="133">
        <f>IF(AJ91='DATA GURU'!$C$33,1,0)</f>
        <v>1</v>
      </c>
      <c r="AL91" s="133">
        <f>'FORM 365'!BK84</f>
        <v>5</v>
      </c>
      <c r="AM91" s="133">
        <f>IF(AL91='DATA GURU'!$C$33,1,0)</f>
        <v>1</v>
      </c>
      <c r="AN91" s="133">
        <f>'FORM 365'!BN84</f>
        <v>0</v>
      </c>
      <c r="AO91" s="133">
        <f>IF(AN91='DATA GURU'!$C$33,1,0)</f>
        <v>0</v>
      </c>
      <c r="AP91" s="133">
        <f>'FORM 365'!BQ84</f>
        <v>5</v>
      </c>
      <c r="AQ91" s="133">
        <f>IF(AP91='DATA GURU'!$C$33,1,0)</f>
        <v>1</v>
      </c>
      <c r="AR91" s="133">
        <f>'FORM 365'!BT84</f>
        <v>5</v>
      </c>
      <c r="AS91" s="133">
        <f>IF(AR91='DATA GURU'!$C$33,1,0)</f>
        <v>1</v>
      </c>
      <c r="AT91" s="133">
        <f>'FORM 365'!BW84</f>
        <v>5</v>
      </c>
      <c r="AU91" s="133">
        <f>IF(AT91='DATA GURU'!$C$33,1,0)</f>
        <v>1</v>
      </c>
      <c r="AV91" s="134">
        <f t="shared" si="11"/>
        <v>13</v>
      </c>
      <c r="AW91" s="133">
        <f>'DATA GURU'!$C$23-AV91</f>
        <v>7</v>
      </c>
      <c r="AX91" s="135">
        <f>AV91*'DATA GURU'!$C$33</f>
        <v>65</v>
      </c>
      <c r="AY91" s="136" t="str">
        <f>IF(AX91&gt;='DATA GURU'!$C$21+20,"BAIK SEKALI",IF(AX91&gt;='DATA GURU'!$C$21,"BAIK ",IF(AX91&gt;='DATA GURU'!$C$21-10,"CUKUP",IF(AX91&gt;='DATA GURU'!$C$21-20,"KURANG",IF(AX91&lt;='DATA GURU'!$C$21-20,"KURANG SEKALI")))))</f>
        <v>CUKUP</v>
      </c>
      <c r="AZ91" s="190" t="str">
        <f>'FORM 365'!K84</f>
        <v>XII IPS 2</v>
      </c>
      <c r="BB91" s="153" t="str">
        <f>IF(AZ91=KELAS!$N$3,COUNTIFS($B$10:$B$115,"&lt;"&amp;B91,$AZ$10:$AZ$115,KELAS!$N$3)+COUNTIFS($B$10:$B91,B91,$AZ$10:$AZ91,KELAS!$N$3),"")</f>
        <v/>
      </c>
    </row>
    <row r="92" spans="1:54" ht="15" x14ac:dyDescent="0.25">
      <c r="A92" s="3">
        <v>83</v>
      </c>
      <c r="B92" s="117" t="str">
        <f>'FORM 365'!E85</f>
        <v>ELLA QOSASI</v>
      </c>
      <c r="C92" s="207">
        <f>'FORM 365'!B85</f>
        <v>44173.316076388903</v>
      </c>
      <c r="D92" s="207"/>
      <c r="E92" s="205">
        <f>'FORM 365'!C85</f>
        <v>44173.346342592602</v>
      </c>
      <c r="F92" s="206"/>
      <c r="G92" s="179">
        <f>'FORM 365'!C85</f>
        <v>44173.346342592602</v>
      </c>
      <c r="H92" s="133">
        <f>'FORM 365'!R85</f>
        <v>0</v>
      </c>
      <c r="I92" s="133">
        <f>IF(H92='DATA GURU'!$C$33,1,0)</f>
        <v>0</v>
      </c>
      <c r="J92" s="133">
        <f>'FORM 365'!U85</f>
        <v>0</v>
      </c>
      <c r="K92" s="133">
        <f>IF(J92='DATA GURU'!$C$33,1,0)</f>
        <v>0</v>
      </c>
      <c r="L92" s="133">
        <f>'FORM 365'!X85</f>
        <v>0</v>
      </c>
      <c r="M92" s="133">
        <f>IF(L92='DATA GURU'!$C$33,1,0)</f>
        <v>0</v>
      </c>
      <c r="N92" s="133">
        <f>'FORM 365'!AA85</f>
        <v>5</v>
      </c>
      <c r="O92" s="133">
        <f>IF(N92='DATA GURU'!$C$33,1,0)</f>
        <v>1</v>
      </c>
      <c r="P92" s="133">
        <f>'FORM 365'!AD85</f>
        <v>5</v>
      </c>
      <c r="Q92" s="133">
        <f>IF(P92='DATA GURU'!$C$33,1,0)</f>
        <v>1</v>
      </c>
      <c r="R92" s="133">
        <f>'FORM 365'!AG85</f>
        <v>5</v>
      </c>
      <c r="S92" s="133">
        <f>IF(R92='DATA GURU'!$C$33,1,0)</f>
        <v>1</v>
      </c>
      <c r="T92" s="133">
        <f>'FORM 365'!AJ85</f>
        <v>5</v>
      </c>
      <c r="U92" s="133">
        <f>IF(T92='DATA GURU'!$C$33,1,0)</f>
        <v>1</v>
      </c>
      <c r="V92" s="133">
        <f>'FORM 365'!AM85</f>
        <v>5</v>
      </c>
      <c r="W92" s="133">
        <f>IF(V92='DATA GURU'!$C$33,1,0)</f>
        <v>1</v>
      </c>
      <c r="X92" s="133">
        <f>'FORM 365'!AP85</f>
        <v>0</v>
      </c>
      <c r="Y92" s="133">
        <f>IF(X92='DATA GURU'!$C$33,1,0)</f>
        <v>0</v>
      </c>
      <c r="Z92" s="133">
        <f>'FORM 365'!AS85</f>
        <v>5</v>
      </c>
      <c r="AA92" s="133">
        <f>IF(Z92='DATA GURU'!$C$33,1,0)</f>
        <v>1</v>
      </c>
      <c r="AB92" s="133">
        <f>'FORM 365'!AV85</f>
        <v>5</v>
      </c>
      <c r="AC92" s="133">
        <f>IF(AB92='DATA GURU'!$C$33,1,0)</f>
        <v>1</v>
      </c>
      <c r="AD92" s="133">
        <f>'FORM 365'!AY85</f>
        <v>5</v>
      </c>
      <c r="AE92" s="133">
        <f>IF(AD92='DATA GURU'!$C$33,1,0)</f>
        <v>1</v>
      </c>
      <c r="AF92" s="133">
        <f>'FORM 365'!BB85</f>
        <v>5</v>
      </c>
      <c r="AG92" s="133">
        <f>IF(AF92='DATA GURU'!$C$33,1,0)</f>
        <v>1</v>
      </c>
      <c r="AH92" s="133">
        <f>'FORM 365'!BE85</f>
        <v>5</v>
      </c>
      <c r="AI92" s="133">
        <f>IF(AH92='DATA GURU'!$C$33,1,0)</f>
        <v>1</v>
      </c>
      <c r="AJ92" s="133">
        <f>'FORM 365'!BH85</f>
        <v>5</v>
      </c>
      <c r="AK92" s="133">
        <f>IF(AJ92='DATA GURU'!$C$33,1,0)</f>
        <v>1</v>
      </c>
      <c r="AL92" s="133">
        <f>'FORM 365'!BK85</f>
        <v>5</v>
      </c>
      <c r="AM92" s="133">
        <f>IF(AL92='DATA GURU'!$C$33,1,0)</f>
        <v>1</v>
      </c>
      <c r="AN92" s="133">
        <f>'FORM 365'!BN85</f>
        <v>5</v>
      </c>
      <c r="AO92" s="133">
        <f>IF(AN92='DATA GURU'!$C$33,1,0)</f>
        <v>1</v>
      </c>
      <c r="AP92" s="133">
        <f>'FORM 365'!BQ85</f>
        <v>5</v>
      </c>
      <c r="AQ92" s="133">
        <f>IF(AP92='DATA GURU'!$C$33,1,0)</f>
        <v>1</v>
      </c>
      <c r="AR92" s="133">
        <f>'FORM 365'!BT85</f>
        <v>5</v>
      </c>
      <c r="AS92" s="133">
        <f>IF(AR92='DATA GURU'!$C$33,1,0)</f>
        <v>1</v>
      </c>
      <c r="AT92" s="133">
        <f>'FORM 365'!BW85</f>
        <v>5</v>
      </c>
      <c r="AU92" s="133">
        <f>IF(AT92='DATA GURU'!$C$33,1,0)</f>
        <v>1</v>
      </c>
      <c r="AV92" s="134">
        <f t="shared" si="11"/>
        <v>16</v>
      </c>
      <c r="AW92" s="133">
        <f>'DATA GURU'!$C$23-AV92</f>
        <v>4</v>
      </c>
      <c r="AX92" s="135">
        <f>AV92*'DATA GURU'!$C$33</f>
        <v>80</v>
      </c>
      <c r="AY92" s="136" t="str">
        <f>IF(AX92&gt;='DATA GURU'!$C$21+20,"BAIK SEKALI",IF(AX92&gt;='DATA GURU'!$C$21,"BAIK ",IF(AX92&gt;='DATA GURU'!$C$21-10,"CUKUP",IF(AX92&gt;='DATA GURU'!$C$21-20,"KURANG",IF(AX92&lt;='DATA GURU'!$C$21-20,"KURANG SEKALI")))))</f>
        <v xml:space="preserve">BAIK </v>
      </c>
      <c r="AZ92" s="190" t="str">
        <f>'FORM 365'!K85</f>
        <v>XII IPA 2</v>
      </c>
      <c r="BB92" s="153" t="str">
        <f>IF(AZ92=KELAS!$N$3,COUNTIFS($B$10:$B$115,"&lt;"&amp;B92,$AZ$10:$AZ$115,KELAS!$N$3)+COUNTIFS($B$10:$B92,B92,$AZ$10:$AZ92,KELAS!$N$3),"")</f>
        <v/>
      </c>
    </row>
    <row r="93" spans="1:54" ht="15" x14ac:dyDescent="0.25">
      <c r="A93" s="1">
        <v>84</v>
      </c>
      <c r="B93" s="117" t="str">
        <f>'FORM 365'!E86</f>
        <v>NAZMI HASAN</v>
      </c>
      <c r="C93" s="207">
        <f>'FORM 365'!B86</f>
        <v>44173.330625000002</v>
      </c>
      <c r="D93" s="207"/>
      <c r="E93" s="205">
        <f>'FORM 365'!C86</f>
        <v>44173.346875000003</v>
      </c>
      <c r="F93" s="206"/>
      <c r="G93" s="179">
        <f>'FORM 365'!C86</f>
        <v>44173.346875000003</v>
      </c>
      <c r="H93" s="133">
        <f>'FORM 365'!R86</f>
        <v>5</v>
      </c>
      <c r="I93" s="133">
        <f>IF(H93='DATA GURU'!$C$33,1,0)</f>
        <v>1</v>
      </c>
      <c r="J93" s="133">
        <f>'FORM 365'!U86</f>
        <v>5</v>
      </c>
      <c r="K93" s="133">
        <f>IF(J93='DATA GURU'!$C$33,1,0)</f>
        <v>1</v>
      </c>
      <c r="L93" s="133">
        <f>'FORM 365'!X86</f>
        <v>0</v>
      </c>
      <c r="M93" s="133">
        <f>IF(L93='DATA GURU'!$C$33,1,0)</f>
        <v>0</v>
      </c>
      <c r="N93" s="133">
        <f>'FORM 365'!AA86</f>
        <v>5</v>
      </c>
      <c r="O93" s="133">
        <f>IF(N93='DATA GURU'!$C$33,1,0)</f>
        <v>1</v>
      </c>
      <c r="P93" s="133">
        <f>'FORM 365'!AD86</f>
        <v>5</v>
      </c>
      <c r="Q93" s="133">
        <f>IF(P93='DATA GURU'!$C$33,1,0)</f>
        <v>1</v>
      </c>
      <c r="R93" s="133">
        <f>'FORM 365'!AG86</f>
        <v>5</v>
      </c>
      <c r="S93" s="133">
        <f>IF(R93='DATA GURU'!$C$33,1,0)</f>
        <v>1</v>
      </c>
      <c r="T93" s="133">
        <f>'FORM 365'!AJ86</f>
        <v>5</v>
      </c>
      <c r="U93" s="133">
        <f>IF(T93='DATA GURU'!$C$33,1,0)</f>
        <v>1</v>
      </c>
      <c r="V93" s="133">
        <f>'FORM 365'!AM86</f>
        <v>5</v>
      </c>
      <c r="W93" s="133">
        <f>IF(V93='DATA GURU'!$C$33,1,0)</f>
        <v>1</v>
      </c>
      <c r="X93" s="133">
        <f>'FORM 365'!AP86</f>
        <v>5</v>
      </c>
      <c r="Y93" s="133">
        <f>IF(X93='DATA GURU'!$C$33,1,0)</f>
        <v>1</v>
      </c>
      <c r="Z93" s="133">
        <f>'FORM 365'!AS86</f>
        <v>5</v>
      </c>
      <c r="AA93" s="133">
        <f>IF(Z93='DATA GURU'!$C$33,1,0)</f>
        <v>1</v>
      </c>
      <c r="AB93" s="133">
        <f>'FORM 365'!AV86</f>
        <v>5</v>
      </c>
      <c r="AC93" s="133">
        <f>IF(AB93='DATA GURU'!$C$33,1,0)</f>
        <v>1</v>
      </c>
      <c r="AD93" s="133">
        <f>'FORM 365'!AY86</f>
        <v>5</v>
      </c>
      <c r="AE93" s="133">
        <f>IF(AD93='DATA GURU'!$C$33,1,0)</f>
        <v>1</v>
      </c>
      <c r="AF93" s="133">
        <f>'FORM 365'!BB86</f>
        <v>5</v>
      </c>
      <c r="AG93" s="133">
        <f>IF(AF93='DATA GURU'!$C$33,1,0)</f>
        <v>1</v>
      </c>
      <c r="AH93" s="133">
        <f>'FORM 365'!BE86</f>
        <v>5</v>
      </c>
      <c r="AI93" s="133">
        <f>IF(AH93='DATA GURU'!$C$33,1,0)</f>
        <v>1</v>
      </c>
      <c r="AJ93" s="133">
        <f>'FORM 365'!BH86</f>
        <v>5</v>
      </c>
      <c r="AK93" s="133">
        <f>IF(AJ93='DATA GURU'!$C$33,1,0)</f>
        <v>1</v>
      </c>
      <c r="AL93" s="133">
        <f>'FORM 365'!BK86</f>
        <v>5</v>
      </c>
      <c r="AM93" s="133">
        <f>IF(AL93='DATA GURU'!$C$33,1,0)</f>
        <v>1</v>
      </c>
      <c r="AN93" s="133">
        <f>'FORM 365'!BN86</f>
        <v>5</v>
      </c>
      <c r="AO93" s="133">
        <f>IF(AN93='DATA GURU'!$C$33,1,0)</f>
        <v>1</v>
      </c>
      <c r="AP93" s="133">
        <f>'FORM 365'!BQ86</f>
        <v>5</v>
      </c>
      <c r="AQ93" s="133">
        <f>IF(AP93='DATA GURU'!$C$33,1,0)</f>
        <v>1</v>
      </c>
      <c r="AR93" s="133">
        <f>'FORM 365'!BT86</f>
        <v>5</v>
      </c>
      <c r="AS93" s="133">
        <f>IF(AR93='DATA GURU'!$C$33,1,0)</f>
        <v>1</v>
      </c>
      <c r="AT93" s="133">
        <f>'FORM 365'!BW86</f>
        <v>5</v>
      </c>
      <c r="AU93" s="133">
        <f>IF(AT93='DATA GURU'!$C$33,1,0)</f>
        <v>1</v>
      </c>
      <c r="AV93" s="134">
        <f t="shared" si="11"/>
        <v>19</v>
      </c>
      <c r="AW93" s="133">
        <f>'DATA GURU'!$C$23-AV93</f>
        <v>1</v>
      </c>
      <c r="AX93" s="135">
        <f>AV93*'DATA GURU'!$C$33</f>
        <v>95</v>
      </c>
      <c r="AY93" s="136" t="str">
        <f>IF(AX93&gt;='DATA GURU'!$C$21+20,"BAIK SEKALI",IF(AX93&gt;='DATA GURU'!$C$21,"BAIK ",IF(AX93&gt;='DATA GURU'!$C$21-10,"CUKUP",IF(AX93&gt;='DATA GURU'!$C$21-20,"KURANG",IF(AX93&lt;='DATA GURU'!$C$21-20,"KURANG SEKALI")))))</f>
        <v>BAIK SEKALI</v>
      </c>
      <c r="AZ93" s="190" t="str">
        <f>'FORM 365'!K86</f>
        <v>XII IPA 1</v>
      </c>
      <c r="BB93" s="153" t="str">
        <f>IF(AZ93=KELAS!$N$3,COUNTIFS($B$10:$B$115,"&lt;"&amp;B93,$AZ$10:$AZ$115,KELAS!$N$3)+COUNTIFS($B$10:$B93,B93,$AZ$10:$AZ93,KELAS!$N$3),"")</f>
        <v/>
      </c>
    </row>
    <row r="94" spans="1:54" ht="15" x14ac:dyDescent="0.25">
      <c r="A94" s="3">
        <v>85</v>
      </c>
      <c r="B94" s="117" t="str">
        <f>'FORM 365'!E87</f>
        <v>PUTRI RIZKIA</v>
      </c>
      <c r="C94" s="207">
        <f>'FORM 365'!B87</f>
        <v>44173.313425925902</v>
      </c>
      <c r="D94" s="207"/>
      <c r="E94" s="205">
        <f>'FORM 365'!C87</f>
        <v>44173.347604166702</v>
      </c>
      <c r="F94" s="206"/>
      <c r="G94" s="179">
        <f>'FORM 365'!C87</f>
        <v>44173.347604166702</v>
      </c>
      <c r="H94" s="133">
        <f>'FORM 365'!R87</f>
        <v>5</v>
      </c>
      <c r="I94" s="133">
        <f>IF(H94='DATA GURU'!$C$33,1,0)</f>
        <v>1</v>
      </c>
      <c r="J94" s="133">
        <f>'FORM 365'!U87</f>
        <v>5</v>
      </c>
      <c r="K94" s="133">
        <f>IF(J94='DATA GURU'!$C$33,1,0)</f>
        <v>1</v>
      </c>
      <c r="L94" s="133">
        <f>'FORM 365'!X87</f>
        <v>0</v>
      </c>
      <c r="M94" s="133">
        <f>IF(L94='DATA GURU'!$C$33,1,0)</f>
        <v>0</v>
      </c>
      <c r="N94" s="133">
        <f>'FORM 365'!AA87</f>
        <v>5</v>
      </c>
      <c r="O94" s="133">
        <f>IF(N94='DATA GURU'!$C$33,1,0)</f>
        <v>1</v>
      </c>
      <c r="P94" s="133">
        <f>'FORM 365'!AD87</f>
        <v>5</v>
      </c>
      <c r="Q94" s="133">
        <f>IF(P94='DATA GURU'!$C$33,1,0)</f>
        <v>1</v>
      </c>
      <c r="R94" s="133">
        <f>'FORM 365'!AG87</f>
        <v>5</v>
      </c>
      <c r="S94" s="133">
        <f>IF(R94='DATA GURU'!$C$33,1,0)</f>
        <v>1</v>
      </c>
      <c r="T94" s="133">
        <f>'FORM 365'!AJ87</f>
        <v>5</v>
      </c>
      <c r="U94" s="133">
        <f>IF(T94='DATA GURU'!$C$33,1,0)</f>
        <v>1</v>
      </c>
      <c r="V94" s="133">
        <f>'FORM 365'!AM87</f>
        <v>0</v>
      </c>
      <c r="W94" s="133">
        <f>IF(V94='DATA GURU'!$C$33,1,0)</f>
        <v>0</v>
      </c>
      <c r="X94" s="133">
        <f>'FORM 365'!AP87</f>
        <v>5</v>
      </c>
      <c r="Y94" s="133">
        <f>IF(X94='DATA GURU'!$C$33,1,0)</f>
        <v>1</v>
      </c>
      <c r="Z94" s="133">
        <f>'FORM 365'!AS87</f>
        <v>5</v>
      </c>
      <c r="AA94" s="133">
        <f>IF(Z94='DATA GURU'!$C$33,1,0)</f>
        <v>1</v>
      </c>
      <c r="AB94" s="133">
        <f>'FORM 365'!AV87</f>
        <v>5</v>
      </c>
      <c r="AC94" s="133">
        <f>IF(AB94='DATA GURU'!$C$33,1,0)</f>
        <v>1</v>
      </c>
      <c r="AD94" s="133">
        <f>'FORM 365'!AY87</f>
        <v>5</v>
      </c>
      <c r="AE94" s="133">
        <f>IF(AD94='DATA GURU'!$C$33,1,0)</f>
        <v>1</v>
      </c>
      <c r="AF94" s="133">
        <f>'FORM 365'!BB87</f>
        <v>5</v>
      </c>
      <c r="AG94" s="133">
        <f>IF(AF94='DATA GURU'!$C$33,1,0)</f>
        <v>1</v>
      </c>
      <c r="AH94" s="133">
        <f>'FORM 365'!BE87</f>
        <v>0</v>
      </c>
      <c r="AI94" s="133">
        <f>IF(AH94='DATA GURU'!$C$33,1,0)</f>
        <v>0</v>
      </c>
      <c r="AJ94" s="133">
        <f>'FORM 365'!BH87</f>
        <v>5</v>
      </c>
      <c r="AK94" s="133">
        <f>IF(AJ94='DATA GURU'!$C$33,1,0)</f>
        <v>1</v>
      </c>
      <c r="AL94" s="133">
        <f>'FORM 365'!BK87</f>
        <v>5</v>
      </c>
      <c r="AM94" s="133">
        <f>IF(AL94='DATA GURU'!$C$33,1,0)</f>
        <v>1</v>
      </c>
      <c r="AN94" s="133">
        <f>'FORM 365'!BN87</f>
        <v>5</v>
      </c>
      <c r="AO94" s="133">
        <f>IF(AN94='DATA GURU'!$C$33,1,0)</f>
        <v>1</v>
      </c>
      <c r="AP94" s="133">
        <f>'FORM 365'!BQ87</f>
        <v>5</v>
      </c>
      <c r="AQ94" s="133">
        <f>IF(AP94='DATA GURU'!$C$33,1,0)</f>
        <v>1</v>
      </c>
      <c r="AR94" s="133">
        <f>'FORM 365'!BT87</f>
        <v>5</v>
      </c>
      <c r="AS94" s="133">
        <f>IF(AR94='DATA GURU'!$C$33,1,0)</f>
        <v>1</v>
      </c>
      <c r="AT94" s="133">
        <f>'FORM 365'!BW87</f>
        <v>5</v>
      </c>
      <c r="AU94" s="133">
        <f>IF(AT94='DATA GURU'!$C$33,1,0)</f>
        <v>1</v>
      </c>
      <c r="AV94" s="134">
        <f t="shared" si="11"/>
        <v>17</v>
      </c>
      <c r="AW94" s="133">
        <f>'DATA GURU'!$C$23-AV94</f>
        <v>3</v>
      </c>
      <c r="AX94" s="135">
        <f>AV94*'DATA GURU'!$C$33</f>
        <v>85</v>
      </c>
      <c r="AY94" s="136" t="str">
        <f>IF(AX94&gt;='DATA GURU'!$C$21+20,"BAIK SEKALI",IF(AX94&gt;='DATA GURU'!$C$21,"BAIK ",IF(AX94&gt;='DATA GURU'!$C$21-10,"CUKUP",IF(AX94&gt;='DATA GURU'!$C$21-20,"KURANG",IF(AX94&lt;='DATA GURU'!$C$21-20,"KURANG SEKALI")))))</f>
        <v xml:space="preserve">BAIK </v>
      </c>
      <c r="AZ94" s="190" t="str">
        <f>'FORM 365'!K87</f>
        <v>XII IPA 1</v>
      </c>
      <c r="BB94" s="153" t="str">
        <f>IF(AZ94=KELAS!$N$3,COUNTIFS($B$10:$B$115,"&lt;"&amp;B94,$AZ$10:$AZ$115,KELAS!$N$3)+COUNTIFS($B$10:$B94,B94,$AZ$10:$AZ94,KELAS!$N$3),"")</f>
        <v/>
      </c>
    </row>
    <row r="95" spans="1:54" ht="15" x14ac:dyDescent="0.25">
      <c r="A95" s="1">
        <v>86</v>
      </c>
      <c r="B95" s="117" t="str">
        <f>'FORM 365'!E88</f>
        <v>HERI YANTO</v>
      </c>
      <c r="C95" s="207">
        <f>'FORM 365'!B88</f>
        <v>44173.345555555599</v>
      </c>
      <c r="D95" s="207"/>
      <c r="E95" s="205">
        <f>'FORM 365'!C88</f>
        <v>44173.347662036998</v>
      </c>
      <c r="F95" s="206"/>
      <c r="G95" s="179">
        <f>'FORM 365'!C88</f>
        <v>44173.347662036998</v>
      </c>
      <c r="H95" s="133">
        <f>'FORM 365'!R88</f>
        <v>0</v>
      </c>
      <c r="I95" s="133">
        <f>IF(H95='DATA GURU'!$C$33,1,0)</f>
        <v>0</v>
      </c>
      <c r="J95" s="133">
        <f>'FORM 365'!U88</f>
        <v>5</v>
      </c>
      <c r="K95" s="133">
        <f>IF(J95='DATA GURU'!$C$33,1,0)</f>
        <v>1</v>
      </c>
      <c r="L95" s="133">
        <f>'FORM 365'!X88</f>
        <v>0</v>
      </c>
      <c r="M95" s="133">
        <f>IF(L95='DATA GURU'!$C$33,1,0)</f>
        <v>0</v>
      </c>
      <c r="N95" s="133">
        <f>'FORM 365'!AA88</f>
        <v>0</v>
      </c>
      <c r="O95" s="133">
        <f>IF(N95='DATA GURU'!$C$33,1,0)</f>
        <v>0</v>
      </c>
      <c r="P95" s="133">
        <f>'FORM 365'!AD88</f>
        <v>5</v>
      </c>
      <c r="Q95" s="133">
        <f>IF(P95='DATA GURU'!$C$33,1,0)</f>
        <v>1</v>
      </c>
      <c r="R95" s="133">
        <f>'FORM 365'!AG88</f>
        <v>0</v>
      </c>
      <c r="S95" s="133">
        <f>IF(R95='DATA GURU'!$C$33,1,0)</f>
        <v>0</v>
      </c>
      <c r="T95" s="133">
        <f>'FORM 365'!AJ88</f>
        <v>5</v>
      </c>
      <c r="U95" s="133">
        <f>IF(T95='DATA GURU'!$C$33,1,0)</f>
        <v>1</v>
      </c>
      <c r="V95" s="133">
        <f>'FORM 365'!AM88</f>
        <v>0</v>
      </c>
      <c r="W95" s="133">
        <f>IF(V95='DATA GURU'!$C$33,1,0)</f>
        <v>0</v>
      </c>
      <c r="X95" s="133">
        <f>'FORM 365'!AP88</f>
        <v>0</v>
      </c>
      <c r="Y95" s="133">
        <f>IF(X95='DATA GURU'!$C$33,1,0)</f>
        <v>0</v>
      </c>
      <c r="Z95" s="133">
        <f>'FORM 365'!AS88</f>
        <v>5</v>
      </c>
      <c r="AA95" s="133">
        <f>IF(Z95='DATA GURU'!$C$33,1,0)</f>
        <v>1</v>
      </c>
      <c r="AB95" s="133">
        <f>'FORM 365'!AV88</f>
        <v>5</v>
      </c>
      <c r="AC95" s="133">
        <f>IF(AB95='DATA GURU'!$C$33,1,0)</f>
        <v>1</v>
      </c>
      <c r="AD95" s="133">
        <f>'FORM 365'!AY88</f>
        <v>5</v>
      </c>
      <c r="AE95" s="133">
        <f>IF(AD95='DATA GURU'!$C$33,1,0)</f>
        <v>1</v>
      </c>
      <c r="AF95" s="133">
        <f>'FORM 365'!BB88</f>
        <v>0</v>
      </c>
      <c r="AG95" s="133">
        <f>IF(AF95='DATA GURU'!$C$33,1,0)</f>
        <v>0</v>
      </c>
      <c r="AH95" s="133">
        <f>'FORM 365'!BE88</f>
        <v>0</v>
      </c>
      <c r="AI95" s="133">
        <f>IF(AH95='DATA GURU'!$C$33,1,0)</f>
        <v>0</v>
      </c>
      <c r="AJ95" s="133">
        <f>'FORM 365'!BH88</f>
        <v>5</v>
      </c>
      <c r="AK95" s="133">
        <f>IF(AJ95='DATA GURU'!$C$33,1,0)</f>
        <v>1</v>
      </c>
      <c r="AL95" s="133">
        <f>'FORM 365'!BK88</f>
        <v>0</v>
      </c>
      <c r="AM95" s="133">
        <f>IF(AL95='DATA GURU'!$C$33,1,0)</f>
        <v>0</v>
      </c>
      <c r="AN95" s="133">
        <f>'FORM 365'!BN88</f>
        <v>5</v>
      </c>
      <c r="AO95" s="133">
        <f>IF(AN95='DATA GURU'!$C$33,1,0)</f>
        <v>1</v>
      </c>
      <c r="AP95" s="133">
        <f>'FORM 365'!BQ88</f>
        <v>0</v>
      </c>
      <c r="AQ95" s="133">
        <f>IF(AP95='DATA GURU'!$C$33,1,0)</f>
        <v>0</v>
      </c>
      <c r="AR95" s="133">
        <f>'FORM 365'!BT88</f>
        <v>5</v>
      </c>
      <c r="AS95" s="133">
        <f>IF(AR95='DATA GURU'!$C$33,1,0)</f>
        <v>1</v>
      </c>
      <c r="AT95" s="133">
        <f>'FORM 365'!BW88</f>
        <v>5</v>
      </c>
      <c r="AU95" s="133">
        <f>IF(AT95='DATA GURU'!$C$33,1,0)</f>
        <v>1</v>
      </c>
      <c r="AV95" s="134">
        <f t="shared" si="11"/>
        <v>10</v>
      </c>
      <c r="AW95" s="133">
        <f>'DATA GURU'!$C$23-AV95</f>
        <v>10</v>
      </c>
      <c r="AX95" s="135">
        <f>AV95*'DATA GURU'!$C$33</f>
        <v>50</v>
      </c>
      <c r="AY95" s="136" t="str">
        <f>IF(AX95&gt;='DATA GURU'!$C$21+20,"BAIK SEKALI",IF(AX95&gt;='DATA GURU'!$C$21,"BAIK ",IF(AX95&gt;='DATA GURU'!$C$21-10,"CUKUP",IF(AX95&gt;='DATA GURU'!$C$21-20,"KURANG",IF(AX95&lt;='DATA GURU'!$C$21-20,"KURANG SEKALI")))))</f>
        <v>KURANG SEKALI</v>
      </c>
      <c r="AZ95" s="190" t="str">
        <f>'FORM 365'!K88</f>
        <v>XII IPA 3</v>
      </c>
      <c r="BB95" s="153" t="str">
        <f>IF(AZ95=KELAS!$N$3,COUNTIFS($B$10:$B$115,"&lt;"&amp;B95,$AZ$10:$AZ$115,KELAS!$N$3)+COUNTIFS($B$10:$B95,B95,$AZ$10:$AZ95,KELAS!$N$3),"")</f>
        <v/>
      </c>
    </row>
    <row r="96" spans="1:54" ht="15" x14ac:dyDescent="0.25">
      <c r="A96" s="3">
        <v>87</v>
      </c>
      <c r="B96" s="117" t="str">
        <f>'FORM 365'!E89</f>
        <v>NI WAHYUNI</v>
      </c>
      <c r="C96" s="207">
        <f>'FORM 365'!B89</f>
        <v>44173.315798611096</v>
      </c>
      <c r="D96" s="207"/>
      <c r="E96" s="205">
        <f>'FORM 365'!C89</f>
        <v>44173.347708333298</v>
      </c>
      <c r="F96" s="206"/>
      <c r="G96" s="179">
        <f>'FORM 365'!C89</f>
        <v>44173.347708333298</v>
      </c>
      <c r="H96" s="133">
        <f>'FORM 365'!R89</f>
        <v>0</v>
      </c>
      <c r="I96" s="133">
        <f>IF(H96='DATA GURU'!$C$33,1,0)</f>
        <v>0</v>
      </c>
      <c r="J96" s="133">
        <f>'FORM 365'!U89</f>
        <v>5</v>
      </c>
      <c r="K96" s="133">
        <f>IF(J96='DATA GURU'!$C$33,1,0)</f>
        <v>1</v>
      </c>
      <c r="L96" s="133">
        <f>'FORM 365'!X89</f>
        <v>5</v>
      </c>
      <c r="M96" s="133">
        <f>IF(L96='DATA GURU'!$C$33,1,0)</f>
        <v>1</v>
      </c>
      <c r="N96" s="133">
        <f>'FORM 365'!AA89</f>
        <v>5</v>
      </c>
      <c r="O96" s="133">
        <f>IF(N96='DATA GURU'!$C$33,1,0)</f>
        <v>1</v>
      </c>
      <c r="P96" s="133">
        <f>'FORM 365'!AD89</f>
        <v>5</v>
      </c>
      <c r="Q96" s="133">
        <f>IF(P96='DATA GURU'!$C$33,1,0)</f>
        <v>1</v>
      </c>
      <c r="R96" s="133">
        <f>'FORM 365'!AG89</f>
        <v>0</v>
      </c>
      <c r="S96" s="133">
        <f>IF(R96='DATA GURU'!$C$33,1,0)</f>
        <v>0</v>
      </c>
      <c r="T96" s="133">
        <f>'FORM 365'!AJ89</f>
        <v>5</v>
      </c>
      <c r="U96" s="133">
        <f>IF(T96='DATA GURU'!$C$33,1,0)</f>
        <v>1</v>
      </c>
      <c r="V96" s="133">
        <f>'FORM 365'!AM89</f>
        <v>0</v>
      </c>
      <c r="W96" s="133">
        <f>IF(V96='DATA GURU'!$C$33,1,0)</f>
        <v>0</v>
      </c>
      <c r="X96" s="133">
        <f>'FORM 365'!AP89</f>
        <v>0</v>
      </c>
      <c r="Y96" s="133">
        <f>IF(X96='DATA GURU'!$C$33,1,0)</f>
        <v>0</v>
      </c>
      <c r="Z96" s="133">
        <f>'FORM 365'!AS89</f>
        <v>5</v>
      </c>
      <c r="AA96" s="133">
        <f>IF(Z96='DATA GURU'!$C$33,1,0)</f>
        <v>1</v>
      </c>
      <c r="AB96" s="133">
        <f>'FORM 365'!AV89</f>
        <v>0</v>
      </c>
      <c r="AC96" s="133">
        <f>IF(AB96='DATA GURU'!$C$33,1,0)</f>
        <v>0</v>
      </c>
      <c r="AD96" s="133">
        <f>'FORM 365'!AY89</f>
        <v>5</v>
      </c>
      <c r="AE96" s="133">
        <f>IF(AD96='DATA GURU'!$C$33,1,0)</f>
        <v>1</v>
      </c>
      <c r="AF96" s="133">
        <f>'FORM 365'!BB89</f>
        <v>5</v>
      </c>
      <c r="AG96" s="133">
        <f>IF(AF96='DATA GURU'!$C$33,1,0)</f>
        <v>1</v>
      </c>
      <c r="AH96" s="133">
        <f>'FORM 365'!BE89</f>
        <v>0</v>
      </c>
      <c r="AI96" s="133">
        <f>IF(AH96='DATA GURU'!$C$33,1,0)</f>
        <v>0</v>
      </c>
      <c r="AJ96" s="133">
        <f>'FORM 365'!BH89</f>
        <v>5</v>
      </c>
      <c r="AK96" s="133">
        <f>IF(AJ96='DATA GURU'!$C$33,1,0)</f>
        <v>1</v>
      </c>
      <c r="AL96" s="133">
        <f>'FORM 365'!BK89</f>
        <v>5</v>
      </c>
      <c r="AM96" s="133">
        <f>IF(AL96='DATA GURU'!$C$33,1,0)</f>
        <v>1</v>
      </c>
      <c r="AN96" s="133">
        <f>'FORM 365'!BN89</f>
        <v>5</v>
      </c>
      <c r="AO96" s="133">
        <f>IF(AN96='DATA GURU'!$C$33,1,0)</f>
        <v>1</v>
      </c>
      <c r="AP96" s="133">
        <f>'FORM 365'!BQ89</f>
        <v>5</v>
      </c>
      <c r="AQ96" s="133">
        <f>IF(AP96='DATA GURU'!$C$33,1,0)</f>
        <v>1</v>
      </c>
      <c r="AR96" s="133">
        <f>'FORM 365'!BT89</f>
        <v>5</v>
      </c>
      <c r="AS96" s="133">
        <f>IF(AR96='DATA GURU'!$C$33,1,0)</f>
        <v>1</v>
      </c>
      <c r="AT96" s="133">
        <f>'FORM 365'!BW89</f>
        <v>5</v>
      </c>
      <c r="AU96" s="133">
        <f>IF(AT96='DATA GURU'!$C$33,1,0)</f>
        <v>1</v>
      </c>
      <c r="AV96" s="134">
        <f t="shared" si="11"/>
        <v>14</v>
      </c>
      <c r="AW96" s="133">
        <f>'DATA GURU'!$C$23-AV96</f>
        <v>6</v>
      </c>
      <c r="AX96" s="135">
        <f>AV96*'DATA GURU'!$C$33</f>
        <v>70</v>
      </c>
      <c r="AY96" s="136" t="str">
        <f>IF(AX96&gt;='DATA GURU'!$C$21+20,"BAIK SEKALI",IF(AX96&gt;='DATA GURU'!$C$21,"BAIK ",IF(AX96&gt;='DATA GURU'!$C$21-10,"CUKUP",IF(AX96&gt;='DATA GURU'!$C$21-20,"KURANG",IF(AX96&lt;='DATA GURU'!$C$21-20,"KURANG SEKALI")))))</f>
        <v>CUKUP</v>
      </c>
      <c r="AZ96" s="190" t="str">
        <f>'FORM 365'!K89</f>
        <v>XII IPS 2</v>
      </c>
      <c r="BB96" s="153" t="str">
        <f>IF(AZ96=KELAS!$N$3,COUNTIFS($B$10:$B$115,"&lt;"&amp;B96,$AZ$10:$AZ$115,KELAS!$N$3)+COUNTIFS($B$10:$B96,B96,$AZ$10:$AZ96,KELAS!$N$3),"")</f>
        <v/>
      </c>
    </row>
    <row r="97" spans="1:54" ht="15" x14ac:dyDescent="0.25">
      <c r="A97" s="1">
        <v>88</v>
      </c>
      <c r="B97" s="117" t="str">
        <f>'FORM 365'!E90</f>
        <v>MUHAMMAD RAHMAN</v>
      </c>
      <c r="C97" s="207">
        <f>'FORM 365'!B90</f>
        <v>44173.334803240701</v>
      </c>
      <c r="D97" s="207"/>
      <c r="E97" s="205">
        <f>'FORM 365'!C90</f>
        <v>44173.347847222198</v>
      </c>
      <c r="F97" s="206"/>
      <c r="G97" s="179">
        <f>'FORM 365'!C90</f>
        <v>44173.347847222198</v>
      </c>
      <c r="H97" s="133">
        <f>'FORM 365'!R90</f>
        <v>0</v>
      </c>
      <c r="I97" s="133">
        <f>IF(H97='DATA GURU'!$C$33,1,0)</f>
        <v>0</v>
      </c>
      <c r="J97" s="133">
        <f>'FORM 365'!U90</f>
        <v>5</v>
      </c>
      <c r="K97" s="133">
        <f>IF(J97='DATA GURU'!$C$33,1,0)</f>
        <v>1</v>
      </c>
      <c r="L97" s="133">
        <f>'FORM 365'!X90</f>
        <v>5</v>
      </c>
      <c r="M97" s="133">
        <f>IF(L97='DATA GURU'!$C$33,1,0)</f>
        <v>1</v>
      </c>
      <c r="N97" s="133">
        <f>'FORM 365'!AA90</f>
        <v>5</v>
      </c>
      <c r="O97" s="133">
        <f>IF(N97='DATA GURU'!$C$33,1,0)</f>
        <v>1</v>
      </c>
      <c r="P97" s="133">
        <f>'FORM 365'!AD90</f>
        <v>5</v>
      </c>
      <c r="Q97" s="133">
        <f>IF(P97='DATA GURU'!$C$33,1,0)</f>
        <v>1</v>
      </c>
      <c r="R97" s="133">
        <f>'FORM 365'!AG90</f>
        <v>0</v>
      </c>
      <c r="S97" s="133">
        <f>IF(R97='DATA GURU'!$C$33,1,0)</f>
        <v>0</v>
      </c>
      <c r="T97" s="133">
        <f>'FORM 365'!AJ90</f>
        <v>5</v>
      </c>
      <c r="U97" s="133">
        <f>IF(T97='DATA GURU'!$C$33,1,0)</f>
        <v>1</v>
      </c>
      <c r="V97" s="133">
        <f>'FORM 365'!AM90</f>
        <v>0</v>
      </c>
      <c r="W97" s="133">
        <f>IF(V97='DATA GURU'!$C$33,1,0)</f>
        <v>0</v>
      </c>
      <c r="X97" s="133">
        <f>'FORM 365'!AP90</f>
        <v>0</v>
      </c>
      <c r="Y97" s="133">
        <f>IF(X97='DATA GURU'!$C$33,1,0)</f>
        <v>0</v>
      </c>
      <c r="Z97" s="133">
        <f>'FORM 365'!AS90</f>
        <v>5</v>
      </c>
      <c r="AA97" s="133">
        <f>IF(Z97='DATA GURU'!$C$33,1,0)</f>
        <v>1</v>
      </c>
      <c r="AB97" s="133">
        <f>'FORM 365'!AV90</f>
        <v>0</v>
      </c>
      <c r="AC97" s="133">
        <f>IF(AB97='DATA GURU'!$C$33,1,0)</f>
        <v>0</v>
      </c>
      <c r="AD97" s="133">
        <f>'FORM 365'!AY90</f>
        <v>5</v>
      </c>
      <c r="AE97" s="133">
        <f>IF(AD97='DATA GURU'!$C$33,1,0)</f>
        <v>1</v>
      </c>
      <c r="AF97" s="133">
        <f>'FORM 365'!BB90</f>
        <v>0</v>
      </c>
      <c r="AG97" s="133">
        <f>IF(AF97='DATA GURU'!$C$33,1,0)</f>
        <v>0</v>
      </c>
      <c r="AH97" s="133">
        <f>'FORM 365'!BE90</f>
        <v>0</v>
      </c>
      <c r="AI97" s="133">
        <f>IF(AH97='DATA GURU'!$C$33,1,0)</f>
        <v>0</v>
      </c>
      <c r="AJ97" s="133">
        <f>'FORM 365'!BH90</f>
        <v>5</v>
      </c>
      <c r="AK97" s="133">
        <f>IF(AJ97='DATA GURU'!$C$33,1,0)</f>
        <v>1</v>
      </c>
      <c r="AL97" s="133">
        <f>'FORM 365'!BK90</f>
        <v>5</v>
      </c>
      <c r="AM97" s="133">
        <f>IF(AL97='DATA GURU'!$C$33,1,0)</f>
        <v>1</v>
      </c>
      <c r="AN97" s="133">
        <f>'FORM 365'!BN90</f>
        <v>5</v>
      </c>
      <c r="AO97" s="133">
        <f>IF(AN97='DATA GURU'!$C$33,1,0)</f>
        <v>1</v>
      </c>
      <c r="AP97" s="133">
        <f>'FORM 365'!BQ90</f>
        <v>5</v>
      </c>
      <c r="AQ97" s="133">
        <f>IF(AP97='DATA GURU'!$C$33,1,0)</f>
        <v>1</v>
      </c>
      <c r="AR97" s="133">
        <f>'FORM 365'!BT90</f>
        <v>5</v>
      </c>
      <c r="AS97" s="133">
        <f>IF(AR97='DATA GURU'!$C$33,1,0)</f>
        <v>1</v>
      </c>
      <c r="AT97" s="133">
        <f>'FORM 365'!BW90</f>
        <v>5</v>
      </c>
      <c r="AU97" s="133">
        <f>IF(AT97='DATA GURU'!$C$33,1,0)</f>
        <v>1</v>
      </c>
      <c r="AV97" s="134">
        <f t="shared" si="11"/>
        <v>13</v>
      </c>
      <c r="AW97" s="133">
        <f>'DATA GURU'!$C$23-AV97</f>
        <v>7</v>
      </c>
      <c r="AX97" s="135">
        <f>AV97*'DATA GURU'!$C$33</f>
        <v>65</v>
      </c>
      <c r="AY97" s="136" t="str">
        <f>IF(AX97&gt;='DATA GURU'!$C$21+20,"BAIK SEKALI",IF(AX97&gt;='DATA GURU'!$C$21,"BAIK ",IF(AX97&gt;='DATA GURU'!$C$21-10,"CUKUP",IF(AX97&gt;='DATA GURU'!$C$21-20,"KURANG",IF(AX97&lt;='DATA GURU'!$C$21-20,"KURANG SEKALI")))))</f>
        <v>CUKUP</v>
      </c>
      <c r="AZ97" s="190" t="str">
        <f>'FORM 365'!K90</f>
        <v>XII IPS 2</v>
      </c>
      <c r="BB97" s="153" t="str">
        <f>IF(AZ97=KELAS!$N$3,COUNTIFS($B$10:$B$115,"&lt;"&amp;B97,$AZ$10:$AZ$115,KELAS!$N$3)+COUNTIFS($B$10:$B97,B97,$AZ$10:$AZ97,KELAS!$N$3),"")</f>
        <v/>
      </c>
    </row>
    <row r="98" spans="1:54" ht="15" x14ac:dyDescent="0.25">
      <c r="A98" s="3">
        <v>89</v>
      </c>
      <c r="B98" s="117" t="str">
        <f>'FORM 365'!E91</f>
        <v>YESSA JULIANA</v>
      </c>
      <c r="C98" s="207">
        <f>'FORM 365'!B91</f>
        <v>44173.346875000003</v>
      </c>
      <c r="D98" s="207"/>
      <c r="E98" s="205">
        <f>'FORM 365'!C91</f>
        <v>44173.347951388903</v>
      </c>
      <c r="F98" s="206"/>
      <c r="G98" s="179">
        <f>'FORM 365'!C91</f>
        <v>44173.347951388903</v>
      </c>
      <c r="H98" s="133">
        <f>'FORM 365'!R91</f>
        <v>5</v>
      </c>
      <c r="I98" s="133">
        <f>IF(H98='DATA GURU'!$C$33,1,0)</f>
        <v>1</v>
      </c>
      <c r="J98" s="133">
        <f>'FORM 365'!U91</f>
        <v>0</v>
      </c>
      <c r="K98" s="133">
        <f>IF(J98='DATA GURU'!$C$33,1,0)</f>
        <v>0</v>
      </c>
      <c r="L98" s="133">
        <f>'FORM 365'!X91</f>
        <v>0</v>
      </c>
      <c r="M98" s="133">
        <f>IF(L98='DATA GURU'!$C$33,1,0)</f>
        <v>0</v>
      </c>
      <c r="N98" s="133">
        <f>'FORM 365'!AA91</f>
        <v>5</v>
      </c>
      <c r="O98" s="133">
        <f>IF(N98='DATA GURU'!$C$33,1,0)</f>
        <v>1</v>
      </c>
      <c r="P98" s="133">
        <f>'FORM 365'!AD91</f>
        <v>5</v>
      </c>
      <c r="Q98" s="133">
        <f>IF(P98='DATA GURU'!$C$33,1,0)</f>
        <v>1</v>
      </c>
      <c r="R98" s="133">
        <f>'FORM 365'!AG91</f>
        <v>5</v>
      </c>
      <c r="S98" s="133">
        <f>IF(R98='DATA GURU'!$C$33,1,0)</f>
        <v>1</v>
      </c>
      <c r="T98" s="133">
        <f>'FORM 365'!AJ91</f>
        <v>5</v>
      </c>
      <c r="U98" s="133">
        <f>IF(T98='DATA GURU'!$C$33,1,0)</f>
        <v>1</v>
      </c>
      <c r="V98" s="133">
        <f>'FORM 365'!AM91</f>
        <v>5</v>
      </c>
      <c r="W98" s="133">
        <f>IF(V98='DATA GURU'!$C$33,1,0)</f>
        <v>1</v>
      </c>
      <c r="X98" s="133">
        <f>'FORM 365'!AP91</f>
        <v>5</v>
      </c>
      <c r="Y98" s="133">
        <f>IF(X98='DATA GURU'!$C$33,1,0)</f>
        <v>1</v>
      </c>
      <c r="Z98" s="133">
        <f>'FORM 365'!AS91</f>
        <v>5</v>
      </c>
      <c r="AA98" s="133">
        <f>IF(Z98='DATA GURU'!$C$33,1,0)</f>
        <v>1</v>
      </c>
      <c r="AB98" s="133">
        <f>'FORM 365'!AV91</f>
        <v>5</v>
      </c>
      <c r="AC98" s="133">
        <f>IF(AB98='DATA GURU'!$C$33,1,0)</f>
        <v>1</v>
      </c>
      <c r="AD98" s="133">
        <f>'FORM 365'!AY91</f>
        <v>5</v>
      </c>
      <c r="AE98" s="133">
        <f>IF(AD98='DATA GURU'!$C$33,1,0)</f>
        <v>1</v>
      </c>
      <c r="AF98" s="133">
        <f>'FORM 365'!BB91</f>
        <v>5</v>
      </c>
      <c r="AG98" s="133">
        <f>IF(AF98='DATA GURU'!$C$33,1,0)</f>
        <v>1</v>
      </c>
      <c r="AH98" s="133">
        <f>'FORM 365'!BE91</f>
        <v>5</v>
      </c>
      <c r="AI98" s="133">
        <f>IF(AH98='DATA GURU'!$C$33,1,0)</f>
        <v>1</v>
      </c>
      <c r="AJ98" s="133">
        <f>'FORM 365'!BH91</f>
        <v>5</v>
      </c>
      <c r="AK98" s="133">
        <f>IF(AJ98='DATA GURU'!$C$33,1,0)</f>
        <v>1</v>
      </c>
      <c r="AL98" s="133">
        <f>'FORM 365'!BK91</f>
        <v>5</v>
      </c>
      <c r="AM98" s="133">
        <f>IF(AL98='DATA GURU'!$C$33,1,0)</f>
        <v>1</v>
      </c>
      <c r="AN98" s="133">
        <f>'FORM 365'!BN91</f>
        <v>5</v>
      </c>
      <c r="AO98" s="133">
        <f>IF(AN98='DATA GURU'!$C$33,1,0)</f>
        <v>1</v>
      </c>
      <c r="AP98" s="133">
        <f>'FORM 365'!BQ91</f>
        <v>5</v>
      </c>
      <c r="AQ98" s="133">
        <f>IF(AP98='DATA GURU'!$C$33,1,0)</f>
        <v>1</v>
      </c>
      <c r="AR98" s="133">
        <f>'FORM 365'!BT91</f>
        <v>5</v>
      </c>
      <c r="AS98" s="133">
        <f>IF(AR98='DATA GURU'!$C$33,1,0)</f>
        <v>1</v>
      </c>
      <c r="AT98" s="133">
        <f>'FORM 365'!BW91</f>
        <v>5</v>
      </c>
      <c r="AU98" s="133">
        <f>IF(AT98='DATA GURU'!$C$33,1,0)</f>
        <v>1</v>
      </c>
      <c r="AV98" s="134">
        <f t="shared" si="11"/>
        <v>18</v>
      </c>
      <c r="AW98" s="133">
        <f>'DATA GURU'!$C$23-AV98</f>
        <v>2</v>
      </c>
      <c r="AX98" s="135">
        <f>AV98*'DATA GURU'!$C$33</f>
        <v>90</v>
      </c>
      <c r="AY98" s="136" t="str">
        <f>IF(AX98&gt;='DATA GURU'!$C$21+20,"BAIK SEKALI",IF(AX98&gt;='DATA GURU'!$C$21,"BAIK ",IF(AX98&gt;='DATA GURU'!$C$21-10,"CUKUP",IF(AX98&gt;='DATA GURU'!$C$21-20,"KURANG",IF(AX98&lt;='DATA GURU'!$C$21-20,"KURANG SEKALI")))))</f>
        <v xml:space="preserve">BAIK </v>
      </c>
      <c r="AZ98" s="190" t="str">
        <f>'FORM 365'!K91</f>
        <v>XII IPA 2</v>
      </c>
      <c r="BB98" s="153" t="str">
        <f>IF(AZ98=KELAS!$N$3,COUNTIFS($B$10:$B$115,"&lt;"&amp;B98,$AZ$10:$AZ$115,KELAS!$N$3)+COUNTIFS($B$10:$B98,B98,$AZ$10:$AZ98,KELAS!$N$3),"")</f>
        <v/>
      </c>
    </row>
    <row r="99" spans="1:54" ht="15" x14ac:dyDescent="0.25">
      <c r="A99" s="1">
        <v>90</v>
      </c>
      <c r="B99" s="117" t="str">
        <f>'FORM 365'!E92</f>
        <v>SITI NURHALIZA</v>
      </c>
      <c r="C99" s="207">
        <f>'FORM 365'!B92</f>
        <v>44173.333622685197</v>
      </c>
      <c r="D99" s="207"/>
      <c r="E99" s="205">
        <f>'FORM 365'!C92</f>
        <v>44173.347997685203</v>
      </c>
      <c r="F99" s="206"/>
      <c r="G99" s="179">
        <f>'FORM 365'!C92</f>
        <v>44173.347997685203</v>
      </c>
      <c r="H99" s="133">
        <f>'FORM 365'!R92</f>
        <v>5</v>
      </c>
      <c r="I99" s="133">
        <f>IF(H99='DATA GURU'!$C$33,1,0)</f>
        <v>1</v>
      </c>
      <c r="J99" s="133">
        <f>'FORM 365'!U92</f>
        <v>0</v>
      </c>
      <c r="K99" s="133">
        <f>IF(J99='DATA GURU'!$C$33,1,0)</f>
        <v>0</v>
      </c>
      <c r="L99" s="133">
        <f>'FORM 365'!X92</f>
        <v>0</v>
      </c>
      <c r="M99" s="133">
        <f>IF(L99='DATA GURU'!$C$33,1,0)</f>
        <v>0</v>
      </c>
      <c r="N99" s="133">
        <f>'FORM 365'!AA92</f>
        <v>0</v>
      </c>
      <c r="O99" s="133">
        <f>IF(N99='DATA GURU'!$C$33,1,0)</f>
        <v>0</v>
      </c>
      <c r="P99" s="133">
        <f>'FORM 365'!AD92</f>
        <v>0</v>
      </c>
      <c r="Q99" s="133">
        <f>IF(P99='DATA GURU'!$C$33,1,0)</f>
        <v>0</v>
      </c>
      <c r="R99" s="133">
        <f>'FORM 365'!AG92</f>
        <v>0</v>
      </c>
      <c r="S99" s="133">
        <f>IF(R99='DATA GURU'!$C$33,1,0)</f>
        <v>0</v>
      </c>
      <c r="T99" s="133">
        <f>'FORM 365'!AJ92</f>
        <v>5</v>
      </c>
      <c r="U99" s="133">
        <f>IF(T99='DATA GURU'!$C$33,1,0)</f>
        <v>1</v>
      </c>
      <c r="V99" s="133">
        <f>'FORM 365'!AM92</f>
        <v>0</v>
      </c>
      <c r="W99" s="133">
        <f>IF(V99='DATA GURU'!$C$33,1,0)</f>
        <v>0</v>
      </c>
      <c r="X99" s="133">
        <f>'FORM 365'!AP92</f>
        <v>5</v>
      </c>
      <c r="Y99" s="133">
        <f>IF(X99='DATA GURU'!$C$33,1,0)</f>
        <v>1</v>
      </c>
      <c r="Z99" s="133">
        <f>'FORM 365'!AS92</f>
        <v>5</v>
      </c>
      <c r="AA99" s="133">
        <f>IF(Z99='DATA GURU'!$C$33,1,0)</f>
        <v>1</v>
      </c>
      <c r="AB99" s="133">
        <f>'FORM 365'!AV92</f>
        <v>5</v>
      </c>
      <c r="AC99" s="133">
        <f>IF(AB99='DATA GURU'!$C$33,1,0)</f>
        <v>1</v>
      </c>
      <c r="AD99" s="133">
        <f>'FORM 365'!AY92</f>
        <v>0</v>
      </c>
      <c r="AE99" s="133">
        <f>IF(AD99='DATA GURU'!$C$33,1,0)</f>
        <v>0</v>
      </c>
      <c r="AF99" s="133">
        <f>'FORM 365'!BB92</f>
        <v>0</v>
      </c>
      <c r="AG99" s="133">
        <f>IF(AF99='DATA GURU'!$C$33,1,0)</f>
        <v>0</v>
      </c>
      <c r="AH99" s="133">
        <f>'FORM 365'!BE92</f>
        <v>0</v>
      </c>
      <c r="AI99" s="133">
        <f>IF(AH99='DATA GURU'!$C$33,1,0)</f>
        <v>0</v>
      </c>
      <c r="AJ99" s="133">
        <f>'FORM 365'!BH92</f>
        <v>5</v>
      </c>
      <c r="AK99" s="133">
        <f>IF(AJ99='DATA GURU'!$C$33,1,0)</f>
        <v>1</v>
      </c>
      <c r="AL99" s="133">
        <f>'FORM 365'!BK92</f>
        <v>0</v>
      </c>
      <c r="AM99" s="133">
        <f>IF(AL99='DATA GURU'!$C$33,1,0)</f>
        <v>0</v>
      </c>
      <c r="AN99" s="133">
        <f>'FORM 365'!BN92</f>
        <v>5</v>
      </c>
      <c r="AO99" s="133">
        <f>IF(AN99='DATA GURU'!$C$33,1,0)</f>
        <v>1</v>
      </c>
      <c r="AP99" s="133">
        <f>'FORM 365'!BQ92</f>
        <v>5</v>
      </c>
      <c r="AQ99" s="133">
        <f>IF(AP99='DATA GURU'!$C$33,1,0)</f>
        <v>1</v>
      </c>
      <c r="AR99" s="133">
        <f>'FORM 365'!BT92</f>
        <v>0</v>
      </c>
      <c r="AS99" s="133">
        <f>IF(AR99='DATA GURU'!$C$33,1,0)</f>
        <v>0</v>
      </c>
      <c r="AT99" s="133">
        <f>'FORM 365'!BW92</f>
        <v>5</v>
      </c>
      <c r="AU99" s="133">
        <f>IF(AT99='DATA GURU'!$C$33,1,0)</f>
        <v>1</v>
      </c>
      <c r="AV99" s="134">
        <f t="shared" si="11"/>
        <v>9</v>
      </c>
      <c r="AW99" s="133">
        <f>'DATA GURU'!$C$23-AV99</f>
        <v>11</v>
      </c>
      <c r="AX99" s="135">
        <f>AV99*'DATA GURU'!$C$33</f>
        <v>45</v>
      </c>
      <c r="AY99" s="136" t="str">
        <f>IF(AX99&gt;='DATA GURU'!$C$21+20,"BAIK SEKALI",IF(AX99&gt;='DATA GURU'!$C$21,"BAIK ",IF(AX99&gt;='DATA GURU'!$C$21-10,"CUKUP",IF(AX99&gt;='DATA GURU'!$C$21-20,"KURANG",IF(AX99&lt;='DATA GURU'!$C$21-20,"KURANG SEKALI")))))</f>
        <v>KURANG SEKALI</v>
      </c>
      <c r="AZ99" s="190" t="str">
        <f>'FORM 365'!K92</f>
        <v>XII IPS 1</v>
      </c>
      <c r="BB99" s="153">
        <f>IF(AZ99=KELAS!$N$3,COUNTIFS($B$10:$B$115,"&lt;"&amp;B99,$AZ$10:$AZ$115,KELAS!$N$3)+COUNTIFS($B$10:$B99,B99,$AZ$10:$AZ99,KELAS!$N$3),"")</f>
        <v>12</v>
      </c>
    </row>
    <row r="100" spans="1:54" ht="15" x14ac:dyDescent="0.25">
      <c r="A100" s="3">
        <v>91</v>
      </c>
      <c r="B100" s="117" t="str">
        <f>'FORM 365'!E93</f>
        <v>MUHAMMAD NURKHOLIS</v>
      </c>
      <c r="C100" s="207">
        <f>'FORM 365'!B93</f>
        <v>44173.317129629599</v>
      </c>
      <c r="D100" s="207"/>
      <c r="E100" s="205">
        <f>'FORM 365'!C93</f>
        <v>44173.348090277803</v>
      </c>
      <c r="F100" s="206"/>
      <c r="G100" s="179">
        <f>'FORM 365'!C93</f>
        <v>44173.348090277803</v>
      </c>
      <c r="H100" s="133">
        <f>'FORM 365'!R93</f>
        <v>5</v>
      </c>
      <c r="I100" s="133">
        <f>IF(H100='DATA GURU'!$C$33,1,0)</f>
        <v>1</v>
      </c>
      <c r="J100" s="133">
        <f>'FORM 365'!U93</f>
        <v>5</v>
      </c>
      <c r="K100" s="133">
        <f>IF(J100='DATA GURU'!$C$33,1,0)</f>
        <v>1</v>
      </c>
      <c r="L100" s="133">
        <f>'FORM 365'!X93</f>
        <v>0</v>
      </c>
      <c r="M100" s="133">
        <f>IF(L100='DATA GURU'!$C$33,1,0)</f>
        <v>0</v>
      </c>
      <c r="N100" s="133">
        <f>'FORM 365'!AA93</f>
        <v>0</v>
      </c>
      <c r="O100" s="133">
        <f>IF(N100='DATA GURU'!$C$33,1,0)</f>
        <v>0</v>
      </c>
      <c r="P100" s="133">
        <f>'FORM 365'!AD93</f>
        <v>5</v>
      </c>
      <c r="Q100" s="133">
        <f>IF(P100='DATA GURU'!$C$33,1,0)</f>
        <v>1</v>
      </c>
      <c r="R100" s="133">
        <f>'FORM 365'!AG93</f>
        <v>0</v>
      </c>
      <c r="S100" s="133">
        <f>IF(R100='DATA GURU'!$C$33,1,0)</f>
        <v>0</v>
      </c>
      <c r="T100" s="133">
        <f>'FORM 365'!AJ93</f>
        <v>0</v>
      </c>
      <c r="U100" s="133">
        <f>IF(T100='DATA GURU'!$C$33,1,0)</f>
        <v>0</v>
      </c>
      <c r="V100" s="133">
        <f>'FORM 365'!AM93</f>
        <v>0</v>
      </c>
      <c r="W100" s="133">
        <f>IF(V100='DATA GURU'!$C$33,1,0)</f>
        <v>0</v>
      </c>
      <c r="X100" s="133">
        <f>'FORM 365'!AP93</f>
        <v>5</v>
      </c>
      <c r="Y100" s="133">
        <f>IF(X100='DATA GURU'!$C$33,1,0)</f>
        <v>1</v>
      </c>
      <c r="Z100" s="133">
        <f>'FORM 365'!AS93</f>
        <v>5</v>
      </c>
      <c r="AA100" s="133">
        <f>IF(Z100='DATA GURU'!$C$33,1,0)</f>
        <v>1</v>
      </c>
      <c r="AB100" s="133">
        <f>'FORM 365'!AV93</f>
        <v>0</v>
      </c>
      <c r="AC100" s="133">
        <f>IF(AB100='DATA GURU'!$C$33,1,0)</f>
        <v>0</v>
      </c>
      <c r="AD100" s="133">
        <f>'FORM 365'!AY93</f>
        <v>0</v>
      </c>
      <c r="AE100" s="133">
        <f>IF(AD100='DATA GURU'!$C$33,1,0)</f>
        <v>0</v>
      </c>
      <c r="AF100" s="133">
        <f>'FORM 365'!BB93</f>
        <v>5</v>
      </c>
      <c r="AG100" s="133">
        <f>IF(AF100='DATA GURU'!$C$33,1,0)</f>
        <v>1</v>
      </c>
      <c r="AH100" s="133">
        <f>'FORM 365'!BE93</f>
        <v>5</v>
      </c>
      <c r="AI100" s="133">
        <f>IF(AH100='DATA GURU'!$C$33,1,0)</f>
        <v>1</v>
      </c>
      <c r="AJ100" s="133">
        <f>'FORM 365'!BH93</f>
        <v>0</v>
      </c>
      <c r="AK100" s="133">
        <f>IF(AJ100='DATA GURU'!$C$33,1,0)</f>
        <v>0</v>
      </c>
      <c r="AL100" s="133">
        <f>'FORM 365'!BK93</f>
        <v>5</v>
      </c>
      <c r="AM100" s="133">
        <f>IF(AL100='DATA GURU'!$C$33,1,0)</f>
        <v>1</v>
      </c>
      <c r="AN100" s="133">
        <f>'FORM 365'!BN93</f>
        <v>5</v>
      </c>
      <c r="AO100" s="133">
        <f>IF(AN100='DATA GURU'!$C$33,1,0)</f>
        <v>1</v>
      </c>
      <c r="AP100" s="133">
        <f>'FORM 365'!BQ93</f>
        <v>0</v>
      </c>
      <c r="AQ100" s="133">
        <f>IF(AP100='DATA GURU'!$C$33,1,0)</f>
        <v>0</v>
      </c>
      <c r="AR100" s="133">
        <f>'FORM 365'!BT93</f>
        <v>5</v>
      </c>
      <c r="AS100" s="133">
        <f>IF(AR100='DATA GURU'!$C$33,1,0)</f>
        <v>1</v>
      </c>
      <c r="AT100" s="133">
        <f>'FORM 365'!BW93</f>
        <v>5</v>
      </c>
      <c r="AU100" s="133">
        <f>IF(AT100='DATA GURU'!$C$33,1,0)</f>
        <v>1</v>
      </c>
      <c r="AV100" s="134">
        <f t="shared" si="11"/>
        <v>11</v>
      </c>
      <c r="AW100" s="133">
        <f>'DATA GURU'!$C$23-AV100</f>
        <v>9</v>
      </c>
      <c r="AX100" s="135">
        <f>AV100*'DATA GURU'!$C$33</f>
        <v>55</v>
      </c>
      <c r="AY100" s="136" t="str">
        <f>IF(AX100&gt;='DATA GURU'!$C$21+20,"BAIK SEKALI",IF(AX100&gt;='DATA GURU'!$C$21,"BAIK ",IF(AX100&gt;='DATA GURU'!$C$21-10,"CUKUP",IF(AX100&gt;='DATA GURU'!$C$21-20,"KURANG",IF(AX100&lt;='DATA GURU'!$C$21-20,"KURANG SEKALI")))))</f>
        <v>KURANG</v>
      </c>
      <c r="AZ100" s="190" t="str">
        <f>'FORM 365'!K93</f>
        <v>XII IPA 1</v>
      </c>
      <c r="BB100" s="153" t="str">
        <f>IF(AZ100=KELAS!$N$3,COUNTIFS($B$10:$B$115,"&lt;"&amp;B100,$AZ$10:$AZ$115,KELAS!$N$3)+COUNTIFS($B$10:$B100,B100,$AZ$10:$AZ100,KELAS!$N$3),"")</f>
        <v/>
      </c>
    </row>
    <row r="101" spans="1:54" ht="15" x14ac:dyDescent="0.25">
      <c r="A101" s="1">
        <v>92</v>
      </c>
      <c r="B101" s="117" t="str">
        <f>'FORM 365'!E94</f>
        <v>SYOPIATUL HUSNA</v>
      </c>
      <c r="C101" s="207">
        <f>'FORM 365'!B94</f>
        <v>44173.335428240702</v>
      </c>
      <c r="D101" s="207"/>
      <c r="E101" s="205">
        <f>'FORM 365'!C94</f>
        <v>44173.348159722198</v>
      </c>
      <c r="F101" s="206"/>
      <c r="G101" s="179">
        <f>'FORM 365'!C94</f>
        <v>44173.348159722198</v>
      </c>
      <c r="H101" s="133">
        <f>'FORM 365'!R94</f>
        <v>5</v>
      </c>
      <c r="I101" s="133">
        <f>IF(H101='DATA GURU'!$C$33,1,0)</f>
        <v>1</v>
      </c>
      <c r="J101" s="133">
        <f>'FORM 365'!U94</f>
        <v>5</v>
      </c>
      <c r="K101" s="133">
        <f>IF(J101='DATA GURU'!$C$33,1,0)</f>
        <v>1</v>
      </c>
      <c r="L101" s="133">
        <f>'FORM 365'!X94</f>
        <v>0</v>
      </c>
      <c r="M101" s="133">
        <f>IF(L101='DATA GURU'!$C$33,1,0)</f>
        <v>0</v>
      </c>
      <c r="N101" s="133">
        <f>'FORM 365'!AA94</f>
        <v>0</v>
      </c>
      <c r="O101" s="133">
        <f>IF(N101='DATA GURU'!$C$33,1,0)</f>
        <v>0</v>
      </c>
      <c r="P101" s="133">
        <f>'FORM 365'!AD94</f>
        <v>5</v>
      </c>
      <c r="Q101" s="133">
        <f>IF(P101='DATA GURU'!$C$33,1,0)</f>
        <v>1</v>
      </c>
      <c r="R101" s="133">
        <f>'FORM 365'!AG94</f>
        <v>0</v>
      </c>
      <c r="S101" s="133">
        <f>IF(R101='DATA GURU'!$C$33,1,0)</f>
        <v>0</v>
      </c>
      <c r="T101" s="133">
        <f>'FORM 365'!AJ94</f>
        <v>5</v>
      </c>
      <c r="U101" s="133">
        <f>IF(T101='DATA GURU'!$C$33,1,0)</f>
        <v>1</v>
      </c>
      <c r="V101" s="133">
        <f>'FORM 365'!AM94</f>
        <v>0</v>
      </c>
      <c r="W101" s="133">
        <f>IF(V101='DATA GURU'!$C$33,1,0)</f>
        <v>0</v>
      </c>
      <c r="X101" s="133">
        <f>'FORM 365'!AP94</f>
        <v>5</v>
      </c>
      <c r="Y101" s="133">
        <f>IF(X101='DATA GURU'!$C$33,1,0)</f>
        <v>1</v>
      </c>
      <c r="Z101" s="133">
        <f>'FORM 365'!AS94</f>
        <v>5</v>
      </c>
      <c r="AA101" s="133">
        <f>IF(Z101='DATA GURU'!$C$33,1,0)</f>
        <v>1</v>
      </c>
      <c r="AB101" s="133">
        <f>'FORM 365'!AV94</f>
        <v>0</v>
      </c>
      <c r="AC101" s="133">
        <f>IF(AB101='DATA GURU'!$C$33,1,0)</f>
        <v>0</v>
      </c>
      <c r="AD101" s="133">
        <f>'FORM 365'!AY94</f>
        <v>0</v>
      </c>
      <c r="AE101" s="133">
        <f>IF(AD101='DATA GURU'!$C$33,1,0)</f>
        <v>0</v>
      </c>
      <c r="AF101" s="133">
        <f>'FORM 365'!BB94</f>
        <v>5</v>
      </c>
      <c r="AG101" s="133">
        <f>IF(AF101='DATA GURU'!$C$33,1,0)</f>
        <v>1</v>
      </c>
      <c r="AH101" s="133">
        <f>'FORM 365'!BE94</f>
        <v>5</v>
      </c>
      <c r="AI101" s="133">
        <f>IF(AH101='DATA GURU'!$C$33,1,0)</f>
        <v>1</v>
      </c>
      <c r="AJ101" s="133">
        <f>'FORM 365'!BH94</f>
        <v>0</v>
      </c>
      <c r="AK101" s="133">
        <f>IF(AJ101='DATA GURU'!$C$33,1,0)</f>
        <v>0</v>
      </c>
      <c r="AL101" s="133">
        <f>'FORM 365'!BK94</f>
        <v>0</v>
      </c>
      <c r="AM101" s="133">
        <f>IF(AL101='DATA GURU'!$C$33,1,0)</f>
        <v>0</v>
      </c>
      <c r="AN101" s="133">
        <f>'FORM 365'!BN94</f>
        <v>5</v>
      </c>
      <c r="AO101" s="133">
        <f>IF(AN101='DATA GURU'!$C$33,1,0)</f>
        <v>1</v>
      </c>
      <c r="AP101" s="133">
        <f>'FORM 365'!BQ94</f>
        <v>5</v>
      </c>
      <c r="AQ101" s="133">
        <f>IF(AP101='DATA GURU'!$C$33,1,0)</f>
        <v>1</v>
      </c>
      <c r="AR101" s="133">
        <f>'FORM 365'!BT94</f>
        <v>5</v>
      </c>
      <c r="AS101" s="133">
        <f>IF(AR101='DATA GURU'!$C$33,1,0)</f>
        <v>1</v>
      </c>
      <c r="AT101" s="133">
        <f>'FORM 365'!BW94</f>
        <v>5</v>
      </c>
      <c r="AU101" s="133">
        <f>IF(AT101='DATA GURU'!$C$33,1,0)</f>
        <v>1</v>
      </c>
      <c r="AV101" s="134">
        <f t="shared" si="11"/>
        <v>12</v>
      </c>
      <c r="AW101" s="133">
        <f>'DATA GURU'!$C$23-AV101</f>
        <v>8</v>
      </c>
      <c r="AX101" s="135">
        <f>AV101*'DATA GURU'!$C$33</f>
        <v>60</v>
      </c>
      <c r="AY101" s="136" t="str">
        <f>IF(AX101&gt;='DATA GURU'!$C$21+20,"BAIK SEKALI",IF(AX101&gt;='DATA GURU'!$C$21,"BAIK ",IF(AX101&gt;='DATA GURU'!$C$21-10,"CUKUP",IF(AX101&gt;='DATA GURU'!$C$21-20,"KURANG",IF(AX101&lt;='DATA GURU'!$C$21-20,"KURANG SEKALI")))))</f>
        <v>KURANG</v>
      </c>
      <c r="AZ101" s="190" t="str">
        <f>'FORM 365'!K94</f>
        <v>XII IPS 3</v>
      </c>
      <c r="BB101" s="153" t="str">
        <f>IF(AZ101=KELAS!$N$3,COUNTIFS($B$10:$B$115,"&lt;"&amp;B101,$AZ$10:$AZ$115,KELAS!$N$3)+COUNTIFS($B$10:$B101,B101,$AZ$10:$AZ101,KELAS!$N$3),"")</f>
        <v/>
      </c>
    </row>
    <row r="102" spans="1:54" ht="15" x14ac:dyDescent="0.25">
      <c r="A102" s="3">
        <v>93</v>
      </c>
      <c r="B102" s="117" t="str">
        <f>'FORM 365'!E95</f>
        <v>MUHAMMAD ILHAM</v>
      </c>
      <c r="C102" s="207">
        <f>'FORM 365'!B95</f>
        <v>44173.342800925901</v>
      </c>
      <c r="D102" s="207"/>
      <c r="E102" s="205">
        <f>'FORM 365'!C95</f>
        <v>44173.348159722198</v>
      </c>
      <c r="F102" s="206"/>
      <c r="G102" s="179">
        <f>'FORM 365'!C95</f>
        <v>44173.348159722198</v>
      </c>
      <c r="H102" s="133">
        <f>'FORM 365'!R95</f>
        <v>5</v>
      </c>
      <c r="I102" s="133">
        <f>IF(H102='DATA GURU'!$C$33,1,0)</f>
        <v>1</v>
      </c>
      <c r="J102" s="133">
        <f>'FORM 365'!U95</f>
        <v>5</v>
      </c>
      <c r="K102" s="133">
        <f>IF(J102='DATA GURU'!$C$33,1,0)</f>
        <v>1</v>
      </c>
      <c r="L102" s="133">
        <f>'FORM 365'!X95</f>
        <v>0</v>
      </c>
      <c r="M102" s="133">
        <f>IF(L102='DATA GURU'!$C$33,1,0)</f>
        <v>0</v>
      </c>
      <c r="N102" s="133">
        <f>'FORM 365'!AA95</f>
        <v>5</v>
      </c>
      <c r="O102" s="133">
        <f>IF(N102='DATA GURU'!$C$33,1,0)</f>
        <v>1</v>
      </c>
      <c r="P102" s="133">
        <f>'FORM 365'!AD95</f>
        <v>0</v>
      </c>
      <c r="Q102" s="133">
        <f>IF(P102='DATA GURU'!$C$33,1,0)</f>
        <v>0</v>
      </c>
      <c r="R102" s="133">
        <f>'FORM 365'!AG95</f>
        <v>0</v>
      </c>
      <c r="S102" s="133">
        <f>IF(R102='DATA GURU'!$C$33,1,0)</f>
        <v>0</v>
      </c>
      <c r="T102" s="133">
        <f>'FORM 365'!AJ95</f>
        <v>5</v>
      </c>
      <c r="U102" s="133">
        <f>IF(T102='DATA GURU'!$C$33,1,0)</f>
        <v>1</v>
      </c>
      <c r="V102" s="133">
        <f>'FORM 365'!AM95</f>
        <v>0</v>
      </c>
      <c r="W102" s="133">
        <f>IF(V102='DATA GURU'!$C$33,1,0)</f>
        <v>0</v>
      </c>
      <c r="X102" s="133">
        <f>'FORM 365'!AP95</f>
        <v>0</v>
      </c>
      <c r="Y102" s="133">
        <f>IF(X102='DATA GURU'!$C$33,1,0)</f>
        <v>0</v>
      </c>
      <c r="Z102" s="133">
        <f>'FORM 365'!AS95</f>
        <v>0</v>
      </c>
      <c r="AA102" s="133">
        <f>IF(Z102='DATA GURU'!$C$33,1,0)</f>
        <v>0</v>
      </c>
      <c r="AB102" s="133">
        <f>'FORM 365'!AV95</f>
        <v>0</v>
      </c>
      <c r="AC102" s="133">
        <f>IF(AB102='DATA GURU'!$C$33,1,0)</f>
        <v>0</v>
      </c>
      <c r="AD102" s="133">
        <f>'FORM 365'!AY95</f>
        <v>0</v>
      </c>
      <c r="AE102" s="133">
        <f>IF(AD102='DATA GURU'!$C$33,1,0)</f>
        <v>0</v>
      </c>
      <c r="AF102" s="133">
        <f>'FORM 365'!BB95</f>
        <v>0</v>
      </c>
      <c r="AG102" s="133">
        <f>IF(AF102='DATA GURU'!$C$33,1,0)</f>
        <v>0</v>
      </c>
      <c r="AH102" s="133">
        <f>'FORM 365'!BE95</f>
        <v>0</v>
      </c>
      <c r="AI102" s="133">
        <f>IF(AH102='DATA GURU'!$C$33,1,0)</f>
        <v>0</v>
      </c>
      <c r="AJ102" s="133">
        <f>'FORM 365'!BH95</f>
        <v>0</v>
      </c>
      <c r="AK102" s="133">
        <f>IF(AJ102='DATA GURU'!$C$33,1,0)</f>
        <v>0</v>
      </c>
      <c r="AL102" s="133">
        <f>'FORM 365'!BK95</f>
        <v>0</v>
      </c>
      <c r="AM102" s="133">
        <f>IF(AL102='DATA GURU'!$C$33,1,0)</f>
        <v>0</v>
      </c>
      <c r="AN102" s="133">
        <f>'FORM 365'!BN95</f>
        <v>5</v>
      </c>
      <c r="AO102" s="133">
        <f>IF(AN102='DATA GURU'!$C$33,1,0)</f>
        <v>1</v>
      </c>
      <c r="AP102" s="133">
        <f>'FORM 365'!BQ95</f>
        <v>5</v>
      </c>
      <c r="AQ102" s="133">
        <f>IF(AP102='DATA GURU'!$C$33,1,0)</f>
        <v>1</v>
      </c>
      <c r="AR102" s="133">
        <f>'FORM 365'!BT95</f>
        <v>0</v>
      </c>
      <c r="AS102" s="133">
        <f>IF(AR102='DATA GURU'!$C$33,1,0)</f>
        <v>0</v>
      </c>
      <c r="AT102" s="133">
        <f>'FORM 365'!BW95</f>
        <v>5</v>
      </c>
      <c r="AU102" s="133">
        <f>IF(AT102='DATA GURU'!$C$33,1,0)</f>
        <v>1</v>
      </c>
      <c r="AV102" s="134">
        <f t="shared" si="11"/>
        <v>7</v>
      </c>
      <c r="AW102" s="133">
        <f>'DATA GURU'!$C$23-AV102</f>
        <v>13</v>
      </c>
      <c r="AX102" s="135">
        <f>AV102*'DATA GURU'!$C$33</f>
        <v>35</v>
      </c>
      <c r="AY102" s="136" t="str">
        <f>IF(AX102&gt;='DATA GURU'!$C$21+20,"BAIK SEKALI",IF(AX102&gt;='DATA GURU'!$C$21,"BAIK ",IF(AX102&gt;='DATA GURU'!$C$21-10,"CUKUP",IF(AX102&gt;='DATA GURU'!$C$21-20,"KURANG",IF(AX102&lt;='DATA GURU'!$C$21-20,"KURANG SEKALI")))))</f>
        <v>KURANG SEKALI</v>
      </c>
      <c r="AZ102" s="190" t="str">
        <f>'FORM 365'!K95</f>
        <v>XII IPS 1</v>
      </c>
      <c r="BB102" s="153">
        <f>IF(AZ102=KELAS!$N$3,COUNTIFS($B$10:$B$115,"&lt;"&amp;B102,$AZ$10:$AZ$115,KELAS!$N$3)+COUNTIFS($B$10:$B102,B102,$AZ$10:$AZ102,KELAS!$N$3),"")</f>
        <v>8</v>
      </c>
    </row>
    <row r="103" spans="1:54" ht="15" x14ac:dyDescent="0.25">
      <c r="A103" s="1">
        <v>94</v>
      </c>
      <c r="B103" s="117" t="str">
        <f>'FORM 365'!E96</f>
        <v>AGUSTINA GEBINDA</v>
      </c>
      <c r="C103" s="207">
        <f>'FORM 365'!B96</f>
        <v>44173.312939814801</v>
      </c>
      <c r="D103" s="207"/>
      <c r="E103" s="205">
        <f>'FORM 365'!C96</f>
        <v>44173.348206018498</v>
      </c>
      <c r="F103" s="206"/>
      <c r="G103" s="179">
        <f>'FORM 365'!C96</f>
        <v>44173.348206018498</v>
      </c>
      <c r="H103" s="133">
        <f>'FORM 365'!R96</f>
        <v>5</v>
      </c>
      <c r="I103" s="133">
        <f>IF(H103='DATA GURU'!$C$33,1,0)</f>
        <v>1</v>
      </c>
      <c r="J103" s="133">
        <f>'FORM 365'!U96</f>
        <v>5</v>
      </c>
      <c r="K103" s="133">
        <f>IF(J103='DATA GURU'!$C$33,1,0)</f>
        <v>1</v>
      </c>
      <c r="L103" s="133">
        <f>'FORM 365'!X96</f>
        <v>0</v>
      </c>
      <c r="M103" s="133">
        <f>IF(L103='DATA GURU'!$C$33,1,0)</f>
        <v>0</v>
      </c>
      <c r="N103" s="133">
        <f>'FORM 365'!AA96</f>
        <v>0</v>
      </c>
      <c r="O103" s="133">
        <f>IF(N103='DATA GURU'!$C$33,1,0)</f>
        <v>0</v>
      </c>
      <c r="P103" s="133">
        <f>'FORM 365'!AD96</f>
        <v>5</v>
      </c>
      <c r="Q103" s="133">
        <f>IF(P103='DATA GURU'!$C$33,1,0)</f>
        <v>1</v>
      </c>
      <c r="R103" s="133">
        <f>'FORM 365'!AG96</f>
        <v>0</v>
      </c>
      <c r="S103" s="133">
        <f>IF(R103='DATA GURU'!$C$33,1,0)</f>
        <v>0</v>
      </c>
      <c r="T103" s="133">
        <f>'FORM 365'!AJ96</f>
        <v>0</v>
      </c>
      <c r="U103" s="133">
        <f>IF(T103='DATA GURU'!$C$33,1,0)</f>
        <v>0</v>
      </c>
      <c r="V103" s="133">
        <f>'FORM 365'!AM96</f>
        <v>0</v>
      </c>
      <c r="W103" s="133">
        <f>IF(V103='DATA GURU'!$C$33,1,0)</f>
        <v>0</v>
      </c>
      <c r="X103" s="133">
        <f>'FORM 365'!AP96</f>
        <v>0</v>
      </c>
      <c r="Y103" s="133">
        <f>IF(X103='DATA GURU'!$C$33,1,0)</f>
        <v>0</v>
      </c>
      <c r="Z103" s="133">
        <f>'FORM 365'!AS96</f>
        <v>0</v>
      </c>
      <c r="AA103" s="133">
        <f>IF(Z103='DATA GURU'!$C$33,1,0)</f>
        <v>0</v>
      </c>
      <c r="AB103" s="133">
        <f>'FORM 365'!AV96</f>
        <v>0</v>
      </c>
      <c r="AC103" s="133">
        <f>IF(AB103='DATA GURU'!$C$33,1,0)</f>
        <v>0</v>
      </c>
      <c r="AD103" s="133">
        <f>'FORM 365'!AY96</f>
        <v>0</v>
      </c>
      <c r="AE103" s="133">
        <f>IF(AD103='DATA GURU'!$C$33,1,0)</f>
        <v>0</v>
      </c>
      <c r="AF103" s="133">
        <f>'FORM 365'!BB96</f>
        <v>0</v>
      </c>
      <c r="AG103" s="133">
        <f>IF(AF103='DATA GURU'!$C$33,1,0)</f>
        <v>0</v>
      </c>
      <c r="AH103" s="133">
        <f>'FORM 365'!BE96</f>
        <v>0</v>
      </c>
      <c r="AI103" s="133">
        <f>IF(AH103='DATA GURU'!$C$33,1,0)</f>
        <v>0</v>
      </c>
      <c r="AJ103" s="133">
        <f>'FORM 365'!BH96</f>
        <v>5</v>
      </c>
      <c r="AK103" s="133">
        <f>IF(AJ103='DATA GURU'!$C$33,1,0)</f>
        <v>1</v>
      </c>
      <c r="AL103" s="133">
        <f>'FORM 365'!BK96</f>
        <v>0</v>
      </c>
      <c r="AM103" s="133">
        <f>IF(AL103='DATA GURU'!$C$33,1,0)</f>
        <v>0</v>
      </c>
      <c r="AN103" s="133">
        <f>'FORM 365'!BN96</f>
        <v>0</v>
      </c>
      <c r="AO103" s="133">
        <f>IF(AN103='DATA GURU'!$C$33,1,0)</f>
        <v>0</v>
      </c>
      <c r="AP103" s="133">
        <f>'FORM 365'!BQ96</f>
        <v>0</v>
      </c>
      <c r="AQ103" s="133">
        <f>IF(AP103='DATA GURU'!$C$33,1,0)</f>
        <v>0</v>
      </c>
      <c r="AR103" s="133">
        <f>'FORM 365'!BT96</f>
        <v>0</v>
      </c>
      <c r="AS103" s="133">
        <f>IF(AR103='DATA GURU'!$C$33,1,0)</f>
        <v>0</v>
      </c>
      <c r="AT103" s="133">
        <f>'FORM 365'!BW96</f>
        <v>5</v>
      </c>
      <c r="AU103" s="133">
        <f>IF(AT103='DATA GURU'!$C$33,1,0)</f>
        <v>1</v>
      </c>
      <c r="AV103" s="134">
        <f t="shared" si="11"/>
        <v>5</v>
      </c>
      <c r="AW103" s="133">
        <f>'DATA GURU'!$C$23-AV103</f>
        <v>15</v>
      </c>
      <c r="AX103" s="135">
        <f>AV103*'DATA GURU'!$C$33</f>
        <v>25</v>
      </c>
      <c r="AY103" s="136" t="str">
        <f>IF(AX103&gt;='DATA GURU'!$C$21+20,"BAIK SEKALI",IF(AX103&gt;='DATA GURU'!$C$21,"BAIK ",IF(AX103&gt;='DATA GURU'!$C$21-10,"CUKUP",IF(AX103&gt;='DATA GURU'!$C$21-20,"KURANG",IF(AX103&lt;='DATA GURU'!$C$21-20,"KURANG SEKALI")))))</f>
        <v>KURANG SEKALI</v>
      </c>
      <c r="AZ103" s="190" t="str">
        <f>'FORM 365'!K96</f>
        <v>XII IPA 2</v>
      </c>
      <c r="BB103" s="153" t="str">
        <f>IF(AZ103=KELAS!$N$3,COUNTIFS($B$10:$B$115,"&lt;"&amp;B103,$AZ$10:$AZ$115,KELAS!$N$3)+COUNTIFS($B$10:$B103,B103,$AZ$10:$AZ103,KELAS!$N$3),"")</f>
        <v/>
      </c>
    </row>
    <row r="104" spans="1:54" ht="15" x14ac:dyDescent="0.25">
      <c r="A104" s="3">
        <v>95</v>
      </c>
      <c r="B104" s="117" t="str">
        <f>'FORM 365'!E97</f>
        <v>KURIYATUL HUSNA</v>
      </c>
      <c r="C104" s="207">
        <f>'FORM 365'!B97</f>
        <v>44173.322222222203</v>
      </c>
      <c r="D104" s="207"/>
      <c r="E104" s="205">
        <f>'FORM 365'!C97</f>
        <v>44173.348518518498</v>
      </c>
      <c r="F104" s="206"/>
      <c r="G104" s="179">
        <f>'FORM 365'!C97</f>
        <v>44173.348518518498</v>
      </c>
      <c r="H104" s="133">
        <f>'FORM 365'!R97</f>
        <v>0</v>
      </c>
      <c r="I104" s="133">
        <f>IF(H104='DATA GURU'!$C$33,1,0)</f>
        <v>0</v>
      </c>
      <c r="J104" s="133">
        <f>'FORM 365'!U97</f>
        <v>5</v>
      </c>
      <c r="K104" s="133">
        <f>IF(J104='DATA GURU'!$C$33,1,0)</f>
        <v>1</v>
      </c>
      <c r="L104" s="133">
        <f>'FORM 365'!X97</f>
        <v>0</v>
      </c>
      <c r="M104" s="133">
        <f>IF(L104='DATA GURU'!$C$33,1,0)</f>
        <v>0</v>
      </c>
      <c r="N104" s="133">
        <f>'FORM 365'!AA97</f>
        <v>0</v>
      </c>
      <c r="O104" s="133">
        <f>IF(N104='DATA GURU'!$C$33,1,0)</f>
        <v>0</v>
      </c>
      <c r="P104" s="133">
        <f>'FORM 365'!AD97</f>
        <v>0</v>
      </c>
      <c r="Q104" s="133">
        <f>IF(P104='DATA GURU'!$C$33,1,0)</f>
        <v>0</v>
      </c>
      <c r="R104" s="133">
        <f>'FORM 365'!AG97</f>
        <v>0</v>
      </c>
      <c r="S104" s="133">
        <f>IF(R104='DATA GURU'!$C$33,1,0)</f>
        <v>0</v>
      </c>
      <c r="T104" s="133">
        <f>'FORM 365'!AJ97</f>
        <v>0</v>
      </c>
      <c r="U104" s="133">
        <f>IF(T104='DATA GURU'!$C$33,1,0)</f>
        <v>0</v>
      </c>
      <c r="V104" s="133">
        <f>'FORM 365'!AM97</f>
        <v>0</v>
      </c>
      <c r="W104" s="133">
        <f>IF(V104='DATA GURU'!$C$33,1,0)</f>
        <v>0</v>
      </c>
      <c r="X104" s="133">
        <f>'FORM 365'!AP97</f>
        <v>5</v>
      </c>
      <c r="Y104" s="133">
        <f>IF(X104='DATA GURU'!$C$33,1,0)</f>
        <v>1</v>
      </c>
      <c r="Z104" s="133">
        <f>'FORM 365'!AS97</f>
        <v>0</v>
      </c>
      <c r="AA104" s="133">
        <f>IF(Z104='DATA GURU'!$C$33,1,0)</f>
        <v>0</v>
      </c>
      <c r="AB104" s="133">
        <f>'FORM 365'!AV97</f>
        <v>0</v>
      </c>
      <c r="AC104" s="133">
        <f>IF(AB104='DATA GURU'!$C$33,1,0)</f>
        <v>0</v>
      </c>
      <c r="AD104" s="133">
        <f>'FORM 365'!AY97</f>
        <v>0</v>
      </c>
      <c r="AE104" s="133">
        <f>IF(AD104='DATA GURU'!$C$33,1,0)</f>
        <v>0</v>
      </c>
      <c r="AF104" s="133">
        <f>'FORM 365'!BB97</f>
        <v>5</v>
      </c>
      <c r="AG104" s="133">
        <f>IF(AF104='DATA GURU'!$C$33,1,0)</f>
        <v>1</v>
      </c>
      <c r="AH104" s="133">
        <f>'FORM 365'!BE97</f>
        <v>5</v>
      </c>
      <c r="AI104" s="133">
        <f>IF(AH104='DATA GURU'!$C$33,1,0)</f>
        <v>1</v>
      </c>
      <c r="AJ104" s="133">
        <f>'FORM 365'!BH97</f>
        <v>0</v>
      </c>
      <c r="AK104" s="133">
        <f>IF(AJ104='DATA GURU'!$C$33,1,0)</f>
        <v>0</v>
      </c>
      <c r="AL104" s="133">
        <f>'FORM 365'!BK97</f>
        <v>5</v>
      </c>
      <c r="AM104" s="133">
        <f>IF(AL104='DATA GURU'!$C$33,1,0)</f>
        <v>1</v>
      </c>
      <c r="AN104" s="133">
        <f>'FORM 365'!BN97</f>
        <v>5</v>
      </c>
      <c r="AO104" s="133">
        <f>IF(AN104='DATA GURU'!$C$33,1,0)</f>
        <v>1</v>
      </c>
      <c r="AP104" s="133">
        <f>'FORM 365'!BQ97</f>
        <v>5</v>
      </c>
      <c r="AQ104" s="133">
        <f>IF(AP104='DATA GURU'!$C$33,1,0)</f>
        <v>1</v>
      </c>
      <c r="AR104" s="133">
        <f>'FORM 365'!BT97</f>
        <v>0</v>
      </c>
      <c r="AS104" s="133">
        <f>IF(AR104='DATA GURU'!$C$33,1,0)</f>
        <v>0</v>
      </c>
      <c r="AT104" s="133">
        <f>'FORM 365'!BW97</f>
        <v>5</v>
      </c>
      <c r="AU104" s="133">
        <f>IF(AT104='DATA GURU'!$C$33,1,0)</f>
        <v>1</v>
      </c>
      <c r="AV104" s="134">
        <f t="shared" si="11"/>
        <v>8</v>
      </c>
      <c r="AW104" s="133">
        <f>'DATA GURU'!$C$23-AV104</f>
        <v>12</v>
      </c>
      <c r="AX104" s="135">
        <f>AV104*'DATA GURU'!$C$33</f>
        <v>40</v>
      </c>
      <c r="AY104" s="136" t="str">
        <f>IF(AX104&gt;='DATA GURU'!$C$21+20,"BAIK SEKALI",IF(AX104&gt;='DATA GURU'!$C$21,"BAIK ",IF(AX104&gt;='DATA GURU'!$C$21-10,"CUKUP",IF(AX104&gt;='DATA GURU'!$C$21-20,"KURANG",IF(AX104&lt;='DATA GURU'!$C$21-20,"KURANG SEKALI")))))</f>
        <v>KURANG SEKALI</v>
      </c>
      <c r="AZ104" s="190" t="str">
        <f>'FORM 365'!K97</f>
        <v>XII IPA 1</v>
      </c>
      <c r="BB104" s="153" t="str">
        <f>IF(AZ104=KELAS!$N$3,COUNTIFS($B$10:$B$115,"&lt;"&amp;B104,$AZ$10:$AZ$115,KELAS!$N$3)+COUNTIFS($B$10:$B104,B104,$AZ$10:$AZ104,KELAS!$N$3),"")</f>
        <v/>
      </c>
    </row>
    <row r="105" spans="1:54" ht="15" x14ac:dyDescent="0.25">
      <c r="A105" s="1">
        <v>96</v>
      </c>
      <c r="B105" s="117" t="str">
        <f>'FORM 365'!E98</f>
        <v>ERWIN ERWIN</v>
      </c>
      <c r="C105" s="207">
        <f>'FORM 365'!B98</f>
        <v>44173.316620370402</v>
      </c>
      <c r="D105" s="207"/>
      <c r="E105" s="205">
        <f>'FORM 365'!C98</f>
        <v>44173.349097222199</v>
      </c>
      <c r="F105" s="206"/>
      <c r="G105" s="179">
        <f>'FORM 365'!C98</f>
        <v>44173.349097222199</v>
      </c>
      <c r="H105" s="133">
        <f>'FORM 365'!R98</f>
        <v>0</v>
      </c>
      <c r="I105" s="133">
        <f>IF(H105='DATA GURU'!$C$33,1,0)</f>
        <v>0</v>
      </c>
      <c r="J105" s="133">
        <f>'FORM 365'!U98</f>
        <v>5</v>
      </c>
      <c r="K105" s="133">
        <f>IF(J105='DATA GURU'!$C$33,1,0)</f>
        <v>1</v>
      </c>
      <c r="L105" s="133">
        <f>'FORM 365'!X98</f>
        <v>0</v>
      </c>
      <c r="M105" s="133">
        <f>IF(L105='DATA GURU'!$C$33,1,0)</f>
        <v>0</v>
      </c>
      <c r="N105" s="133">
        <f>'FORM 365'!AA98</f>
        <v>5</v>
      </c>
      <c r="O105" s="133">
        <f>IF(N105='DATA GURU'!$C$33,1,0)</f>
        <v>1</v>
      </c>
      <c r="P105" s="133">
        <f>'FORM 365'!AD98</f>
        <v>5</v>
      </c>
      <c r="Q105" s="133">
        <f>IF(P105='DATA GURU'!$C$33,1,0)</f>
        <v>1</v>
      </c>
      <c r="R105" s="133">
        <f>'FORM 365'!AG98</f>
        <v>0</v>
      </c>
      <c r="S105" s="133">
        <f>IF(R105='DATA GURU'!$C$33,1,0)</f>
        <v>0</v>
      </c>
      <c r="T105" s="133">
        <f>'FORM 365'!AJ98</f>
        <v>5</v>
      </c>
      <c r="U105" s="133">
        <f>IF(T105='DATA GURU'!$C$33,1,0)</f>
        <v>1</v>
      </c>
      <c r="V105" s="133">
        <f>'FORM 365'!AM98</f>
        <v>0</v>
      </c>
      <c r="W105" s="133">
        <f>IF(V105='DATA GURU'!$C$33,1,0)</f>
        <v>0</v>
      </c>
      <c r="X105" s="133">
        <f>'FORM 365'!AP98</f>
        <v>0</v>
      </c>
      <c r="Y105" s="133">
        <f>IF(X105='DATA GURU'!$C$33,1,0)</f>
        <v>0</v>
      </c>
      <c r="Z105" s="133">
        <f>'FORM 365'!AS98</f>
        <v>5</v>
      </c>
      <c r="AA105" s="133">
        <f>IF(Z105='DATA GURU'!$C$33,1,0)</f>
        <v>1</v>
      </c>
      <c r="AB105" s="133">
        <f>'FORM 365'!AV98</f>
        <v>0</v>
      </c>
      <c r="AC105" s="133">
        <f>IF(AB105='DATA GURU'!$C$33,1,0)</f>
        <v>0</v>
      </c>
      <c r="AD105" s="133">
        <f>'FORM 365'!AY98</f>
        <v>0</v>
      </c>
      <c r="AE105" s="133">
        <f>IF(AD105='DATA GURU'!$C$33,1,0)</f>
        <v>0</v>
      </c>
      <c r="AF105" s="133">
        <f>'FORM 365'!BB98</f>
        <v>5</v>
      </c>
      <c r="AG105" s="133">
        <f>IF(AF105='DATA GURU'!$C$33,1,0)</f>
        <v>1</v>
      </c>
      <c r="AH105" s="133">
        <f>'FORM 365'!BE98</f>
        <v>0</v>
      </c>
      <c r="AI105" s="133">
        <f>IF(AH105='DATA GURU'!$C$33,1,0)</f>
        <v>0</v>
      </c>
      <c r="AJ105" s="133">
        <f>'FORM 365'!BH98</f>
        <v>5</v>
      </c>
      <c r="AK105" s="133">
        <f>IF(AJ105='DATA GURU'!$C$33,1,0)</f>
        <v>1</v>
      </c>
      <c r="AL105" s="133">
        <f>'FORM 365'!BK98</f>
        <v>5</v>
      </c>
      <c r="AM105" s="133">
        <f>IF(AL105='DATA GURU'!$C$33,1,0)</f>
        <v>1</v>
      </c>
      <c r="AN105" s="133">
        <f>'FORM 365'!BN98</f>
        <v>5</v>
      </c>
      <c r="AO105" s="133">
        <f>IF(AN105='DATA GURU'!$C$33,1,0)</f>
        <v>1</v>
      </c>
      <c r="AP105" s="133">
        <f>'FORM 365'!BQ98</f>
        <v>5</v>
      </c>
      <c r="AQ105" s="133">
        <f>IF(AP105='DATA GURU'!$C$33,1,0)</f>
        <v>1</v>
      </c>
      <c r="AR105" s="133">
        <f>'FORM 365'!BT98</f>
        <v>5</v>
      </c>
      <c r="AS105" s="133">
        <f>IF(AR105='DATA GURU'!$C$33,1,0)</f>
        <v>1</v>
      </c>
      <c r="AT105" s="133">
        <f>'FORM 365'!BW98</f>
        <v>0</v>
      </c>
      <c r="AU105" s="133">
        <f>IF(AT105='DATA GURU'!$C$33,1,0)</f>
        <v>0</v>
      </c>
      <c r="AV105" s="134">
        <f t="shared" si="11"/>
        <v>11</v>
      </c>
      <c r="AW105" s="133">
        <f>'DATA GURU'!$C$23-AV105</f>
        <v>9</v>
      </c>
      <c r="AX105" s="135">
        <f>AV105*'DATA GURU'!$C$33</f>
        <v>55</v>
      </c>
      <c r="AY105" s="136" t="str">
        <f>IF(AX105&gt;='DATA GURU'!$C$21+20,"BAIK SEKALI",IF(AX105&gt;='DATA GURU'!$C$21,"BAIK ",IF(AX105&gt;='DATA GURU'!$C$21-10,"CUKUP",IF(AX105&gt;='DATA GURU'!$C$21-20,"KURANG",IF(AX105&lt;='DATA GURU'!$C$21-20,"KURANG SEKALI")))))</f>
        <v>KURANG</v>
      </c>
      <c r="AZ105" s="190" t="str">
        <f>'FORM 365'!K98</f>
        <v>XII IPA 3</v>
      </c>
      <c r="BB105" s="153" t="str">
        <f>IF(AZ105=KELAS!$N$3,COUNTIFS($B$10:$B$115,"&lt;"&amp;B105,$AZ$10:$AZ$115,KELAS!$N$3)+COUNTIFS($B$10:$B105,B105,$AZ$10:$AZ105,KELAS!$N$3),"")</f>
        <v/>
      </c>
    </row>
    <row r="106" spans="1:54" ht="15" x14ac:dyDescent="0.25">
      <c r="A106" s="3">
        <v>97</v>
      </c>
      <c r="B106" s="117" t="str">
        <f>'FORM 365'!E99</f>
        <v>DEA WULANDARI</v>
      </c>
      <c r="C106" s="207">
        <f>'FORM 365'!B99</f>
        <v>44173.316666666702</v>
      </c>
      <c r="D106" s="207"/>
      <c r="E106" s="205">
        <f>'FORM 365'!C99</f>
        <v>44173.349409722199</v>
      </c>
      <c r="F106" s="206"/>
      <c r="G106" s="179">
        <f>'FORM 365'!C99</f>
        <v>44173.349409722199</v>
      </c>
      <c r="H106" s="133">
        <f>'FORM 365'!R99</f>
        <v>5</v>
      </c>
      <c r="I106" s="133">
        <f>IF(H106='DATA GURU'!$C$33,1,0)</f>
        <v>1</v>
      </c>
      <c r="J106" s="133">
        <f>'FORM 365'!U99</f>
        <v>5</v>
      </c>
      <c r="K106" s="133">
        <f>IF(J106='DATA GURU'!$C$33,1,0)</f>
        <v>1</v>
      </c>
      <c r="L106" s="133">
        <f>'FORM 365'!X99</f>
        <v>0</v>
      </c>
      <c r="M106" s="133">
        <f>IF(L106='DATA GURU'!$C$33,1,0)</f>
        <v>0</v>
      </c>
      <c r="N106" s="133">
        <f>'FORM 365'!AA99</f>
        <v>5</v>
      </c>
      <c r="O106" s="133">
        <f>IF(N106='DATA GURU'!$C$33,1,0)</f>
        <v>1</v>
      </c>
      <c r="P106" s="133">
        <f>'FORM 365'!AD99</f>
        <v>5</v>
      </c>
      <c r="Q106" s="133">
        <f>IF(P106='DATA GURU'!$C$33,1,0)</f>
        <v>1</v>
      </c>
      <c r="R106" s="133">
        <f>'FORM 365'!AG99</f>
        <v>5</v>
      </c>
      <c r="S106" s="133">
        <f>IF(R106='DATA GURU'!$C$33,1,0)</f>
        <v>1</v>
      </c>
      <c r="T106" s="133">
        <f>'FORM 365'!AJ99</f>
        <v>0</v>
      </c>
      <c r="U106" s="133">
        <f>IF(T106='DATA GURU'!$C$33,1,0)</f>
        <v>0</v>
      </c>
      <c r="V106" s="133">
        <f>'FORM 365'!AM99</f>
        <v>0</v>
      </c>
      <c r="W106" s="133">
        <f>IF(V106='DATA GURU'!$C$33,1,0)</f>
        <v>0</v>
      </c>
      <c r="X106" s="133">
        <f>'FORM 365'!AP99</f>
        <v>5</v>
      </c>
      <c r="Y106" s="133">
        <f>IF(X106='DATA GURU'!$C$33,1,0)</f>
        <v>1</v>
      </c>
      <c r="Z106" s="133">
        <f>'FORM 365'!AS99</f>
        <v>0</v>
      </c>
      <c r="AA106" s="133">
        <f>IF(Z106='DATA GURU'!$C$33,1,0)</f>
        <v>0</v>
      </c>
      <c r="AB106" s="133">
        <f>'FORM 365'!AV99</f>
        <v>5</v>
      </c>
      <c r="AC106" s="133">
        <f>IF(AB106='DATA GURU'!$C$33,1,0)</f>
        <v>1</v>
      </c>
      <c r="AD106" s="133">
        <f>'FORM 365'!AY99</f>
        <v>0</v>
      </c>
      <c r="AE106" s="133">
        <f>IF(AD106='DATA GURU'!$C$33,1,0)</f>
        <v>0</v>
      </c>
      <c r="AF106" s="133">
        <f>'FORM 365'!BB99</f>
        <v>5</v>
      </c>
      <c r="AG106" s="133">
        <f>IF(AF106='DATA GURU'!$C$33,1,0)</f>
        <v>1</v>
      </c>
      <c r="AH106" s="133">
        <f>'FORM 365'!BE99</f>
        <v>5</v>
      </c>
      <c r="AI106" s="133">
        <f>IF(AH106='DATA GURU'!$C$33,1,0)</f>
        <v>1</v>
      </c>
      <c r="AJ106" s="133">
        <f>'FORM 365'!BH99</f>
        <v>5</v>
      </c>
      <c r="AK106" s="133">
        <f>IF(AJ106='DATA GURU'!$C$33,1,0)</f>
        <v>1</v>
      </c>
      <c r="AL106" s="133">
        <f>'FORM 365'!BK99</f>
        <v>5</v>
      </c>
      <c r="AM106" s="133">
        <f>IF(AL106='DATA GURU'!$C$33,1,0)</f>
        <v>1</v>
      </c>
      <c r="AN106" s="133">
        <f>'FORM 365'!BN99</f>
        <v>5</v>
      </c>
      <c r="AO106" s="133">
        <f>IF(AN106='DATA GURU'!$C$33,1,0)</f>
        <v>1</v>
      </c>
      <c r="AP106" s="133">
        <f>'FORM 365'!BQ99</f>
        <v>5</v>
      </c>
      <c r="AQ106" s="133">
        <f>IF(AP106='DATA GURU'!$C$33,1,0)</f>
        <v>1</v>
      </c>
      <c r="AR106" s="133">
        <f>'FORM 365'!BT99</f>
        <v>5</v>
      </c>
      <c r="AS106" s="133">
        <f>IF(AR106='DATA GURU'!$C$33,1,0)</f>
        <v>1</v>
      </c>
      <c r="AT106" s="133">
        <f>'FORM 365'!BW99</f>
        <v>5</v>
      </c>
      <c r="AU106" s="133">
        <f>IF(AT106='DATA GURU'!$C$33,1,0)</f>
        <v>1</v>
      </c>
      <c r="AV106" s="134">
        <f t="shared" si="11"/>
        <v>15</v>
      </c>
      <c r="AW106" s="133">
        <f>'DATA GURU'!$C$23-AV106</f>
        <v>5</v>
      </c>
      <c r="AX106" s="135">
        <f>AV106*'DATA GURU'!$C$33</f>
        <v>75</v>
      </c>
      <c r="AY106" s="136" t="str">
        <f>IF(AX106&gt;='DATA GURU'!$C$21+20,"BAIK SEKALI",IF(AX106&gt;='DATA GURU'!$C$21,"BAIK ",IF(AX106&gt;='DATA GURU'!$C$21-10,"CUKUP",IF(AX106&gt;='DATA GURU'!$C$21-20,"KURANG",IF(AX106&lt;='DATA GURU'!$C$21-20,"KURANG SEKALI")))))</f>
        <v xml:space="preserve">BAIK </v>
      </c>
      <c r="AZ106" s="190" t="str">
        <f>'FORM 365'!K99</f>
        <v>XII IPA 3</v>
      </c>
      <c r="BB106" s="153" t="str">
        <f>IF(AZ106=KELAS!$N$3,COUNTIFS($B$10:$B$115,"&lt;"&amp;B106,$AZ$10:$AZ$115,KELAS!$N$3)+COUNTIFS($B$10:$B106,B106,$AZ$10:$AZ106,KELAS!$N$3),"")</f>
        <v/>
      </c>
    </row>
    <row r="107" spans="1:54" ht="15" x14ac:dyDescent="0.25">
      <c r="A107" s="1">
        <v>98</v>
      </c>
      <c r="B107" s="117" t="str">
        <f>'FORM 365'!E100</f>
        <v>SITI ARAFAH</v>
      </c>
      <c r="C107" s="207">
        <f>'FORM 365'!B100</f>
        <v>44173.340092592603</v>
      </c>
      <c r="D107" s="207"/>
      <c r="E107" s="205">
        <f>'FORM 365'!C100</f>
        <v>44173.349456018499</v>
      </c>
      <c r="F107" s="206"/>
      <c r="G107" s="179">
        <f>'FORM 365'!C100</f>
        <v>44173.349456018499</v>
      </c>
      <c r="H107" s="133">
        <f>'FORM 365'!R100</f>
        <v>5</v>
      </c>
      <c r="I107" s="133">
        <f>IF(H107='DATA GURU'!$C$33,1,0)</f>
        <v>1</v>
      </c>
      <c r="J107" s="133">
        <f>'FORM 365'!U100</f>
        <v>5</v>
      </c>
      <c r="K107" s="133">
        <f>IF(J107='DATA GURU'!$C$33,1,0)</f>
        <v>1</v>
      </c>
      <c r="L107" s="133">
        <f>'FORM 365'!X100</f>
        <v>0</v>
      </c>
      <c r="M107" s="133">
        <f>IF(L107='DATA GURU'!$C$33,1,0)</f>
        <v>0</v>
      </c>
      <c r="N107" s="133">
        <f>'FORM 365'!AA100</f>
        <v>0</v>
      </c>
      <c r="O107" s="133">
        <f>IF(N107='DATA GURU'!$C$33,1,0)</f>
        <v>0</v>
      </c>
      <c r="P107" s="133">
        <f>'FORM 365'!AD100</f>
        <v>5</v>
      </c>
      <c r="Q107" s="133">
        <f>IF(P107='DATA GURU'!$C$33,1,0)</f>
        <v>1</v>
      </c>
      <c r="R107" s="133">
        <f>'FORM 365'!AG100</f>
        <v>5</v>
      </c>
      <c r="S107" s="133">
        <f>IF(R107='DATA GURU'!$C$33,1,0)</f>
        <v>1</v>
      </c>
      <c r="T107" s="133">
        <f>'FORM 365'!AJ100</f>
        <v>5</v>
      </c>
      <c r="U107" s="133">
        <f>IF(T107='DATA GURU'!$C$33,1,0)</f>
        <v>1</v>
      </c>
      <c r="V107" s="133">
        <f>'FORM 365'!AM100</f>
        <v>0</v>
      </c>
      <c r="W107" s="133">
        <f>IF(V107='DATA GURU'!$C$33,1,0)</f>
        <v>0</v>
      </c>
      <c r="X107" s="133">
        <f>'FORM 365'!AP100</f>
        <v>5</v>
      </c>
      <c r="Y107" s="133">
        <f>IF(X107='DATA GURU'!$C$33,1,0)</f>
        <v>1</v>
      </c>
      <c r="Z107" s="133">
        <f>'FORM 365'!AS100</f>
        <v>5</v>
      </c>
      <c r="AA107" s="133">
        <f>IF(Z107='DATA GURU'!$C$33,1,0)</f>
        <v>1</v>
      </c>
      <c r="AB107" s="133">
        <f>'FORM 365'!AV100</f>
        <v>0</v>
      </c>
      <c r="AC107" s="133">
        <f>IF(AB107='DATA GURU'!$C$33,1,0)</f>
        <v>0</v>
      </c>
      <c r="AD107" s="133">
        <f>'FORM 365'!AY100</f>
        <v>0</v>
      </c>
      <c r="AE107" s="133">
        <f>IF(AD107='DATA GURU'!$C$33,1,0)</f>
        <v>0</v>
      </c>
      <c r="AF107" s="133">
        <f>'FORM 365'!BB100</f>
        <v>5</v>
      </c>
      <c r="AG107" s="133">
        <f>IF(AF107='DATA GURU'!$C$33,1,0)</f>
        <v>1</v>
      </c>
      <c r="AH107" s="133">
        <f>'FORM 365'!BE100</f>
        <v>5</v>
      </c>
      <c r="AI107" s="133">
        <f>IF(AH107='DATA GURU'!$C$33,1,0)</f>
        <v>1</v>
      </c>
      <c r="AJ107" s="133">
        <f>'FORM 365'!BH100</f>
        <v>5</v>
      </c>
      <c r="AK107" s="133">
        <f>IF(AJ107='DATA GURU'!$C$33,1,0)</f>
        <v>1</v>
      </c>
      <c r="AL107" s="133">
        <f>'FORM 365'!BK100</f>
        <v>5</v>
      </c>
      <c r="AM107" s="133">
        <f>IF(AL107='DATA GURU'!$C$33,1,0)</f>
        <v>1</v>
      </c>
      <c r="AN107" s="133">
        <f>'FORM 365'!BN100</f>
        <v>5</v>
      </c>
      <c r="AO107" s="133">
        <f>IF(AN107='DATA GURU'!$C$33,1,0)</f>
        <v>1</v>
      </c>
      <c r="AP107" s="133">
        <f>'FORM 365'!BQ100</f>
        <v>5</v>
      </c>
      <c r="AQ107" s="133">
        <f>IF(AP107='DATA GURU'!$C$33,1,0)</f>
        <v>1</v>
      </c>
      <c r="AR107" s="133">
        <f>'FORM 365'!BT100</f>
        <v>5</v>
      </c>
      <c r="AS107" s="133">
        <f>IF(AR107='DATA GURU'!$C$33,1,0)</f>
        <v>1</v>
      </c>
      <c r="AT107" s="133">
        <f>'FORM 365'!BW100</f>
        <v>5</v>
      </c>
      <c r="AU107" s="133">
        <f>IF(AT107='DATA GURU'!$C$33,1,0)</f>
        <v>1</v>
      </c>
      <c r="AV107" s="134">
        <f t="shared" si="11"/>
        <v>15</v>
      </c>
      <c r="AW107" s="133">
        <f>'DATA GURU'!$C$23-AV107</f>
        <v>5</v>
      </c>
      <c r="AX107" s="135">
        <f>AV107*'DATA GURU'!$C$33</f>
        <v>75</v>
      </c>
      <c r="AY107" s="136" t="str">
        <f>IF(AX107&gt;='DATA GURU'!$C$21+20,"BAIK SEKALI",IF(AX107&gt;='DATA GURU'!$C$21,"BAIK ",IF(AX107&gt;='DATA GURU'!$C$21-10,"CUKUP",IF(AX107&gt;='DATA GURU'!$C$21-20,"KURANG",IF(AX107&lt;='DATA GURU'!$C$21-20,"KURANG SEKALI")))))</f>
        <v xml:space="preserve">BAIK </v>
      </c>
      <c r="AZ107" s="190" t="str">
        <f>'FORM 365'!K100</f>
        <v>XII IPS 3</v>
      </c>
      <c r="BB107" s="153" t="str">
        <f>IF(AZ107=KELAS!$N$3,COUNTIFS($B$10:$B$115,"&lt;"&amp;B107,$AZ$10:$AZ$115,KELAS!$N$3)+COUNTIFS($B$10:$B107,B107,$AZ$10:$AZ107,KELAS!$N$3),"")</f>
        <v/>
      </c>
    </row>
    <row r="108" spans="1:54" ht="15" x14ac:dyDescent="0.25">
      <c r="A108" s="3">
        <v>99</v>
      </c>
      <c r="B108" s="117" t="str">
        <f>'FORM 365'!E101</f>
        <v>MUHAMMAD ILHAM</v>
      </c>
      <c r="C108" s="207">
        <f>'FORM 365'!B101</f>
        <v>44173.315081018503</v>
      </c>
      <c r="D108" s="207"/>
      <c r="E108" s="205">
        <f>'FORM 365'!C101</f>
        <v>44173.349467592598</v>
      </c>
      <c r="F108" s="206"/>
      <c r="G108" s="179">
        <f>'FORM 365'!C101</f>
        <v>44173.349467592598</v>
      </c>
      <c r="H108" s="133">
        <f>'FORM 365'!R101</f>
        <v>5</v>
      </c>
      <c r="I108" s="133">
        <f>IF(H108='DATA GURU'!$C$33,1,0)</f>
        <v>1</v>
      </c>
      <c r="J108" s="133">
        <f>'FORM 365'!U101</f>
        <v>5</v>
      </c>
      <c r="K108" s="133">
        <f>IF(J108='DATA GURU'!$C$33,1,0)</f>
        <v>1</v>
      </c>
      <c r="L108" s="133">
        <f>'FORM 365'!X101</f>
        <v>0</v>
      </c>
      <c r="M108" s="133">
        <f>IF(L108='DATA GURU'!$C$33,1,0)</f>
        <v>0</v>
      </c>
      <c r="N108" s="133">
        <f>'FORM 365'!AA101</f>
        <v>5</v>
      </c>
      <c r="O108" s="133">
        <f>IF(N108='DATA GURU'!$C$33,1,0)</f>
        <v>1</v>
      </c>
      <c r="P108" s="133">
        <f>'FORM 365'!AD101</f>
        <v>5</v>
      </c>
      <c r="Q108" s="133">
        <f>IF(P108='DATA GURU'!$C$33,1,0)</f>
        <v>1</v>
      </c>
      <c r="R108" s="133">
        <f>'FORM 365'!AG101</f>
        <v>5</v>
      </c>
      <c r="S108" s="133">
        <f>IF(R108='DATA GURU'!$C$33,1,0)</f>
        <v>1</v>
      </c>
      <c r="T108" s="133">
        <f>'FORM 365'!AJ101</f>
        <v>5</v>
      </c>
      <c r="U108" s="133">
        <f>IF(T108='DATA GURU'!$C$33,1,0)</f>
        <v>1</v>
      </c>
      <c r="V108" s="133">
        <f>'FORM 365'!AM101</f>
        <v>5</v>
      </c>
      <c r="W108" s="133">
        <f>IF(V108='DATA GURU'!$C$33,1,0)</f>
        <v>1</v>
      </c>
      <c r="X108" s="133">
        <f>'FORM 365'!AP101</f>
        <v>5</v>
      </c>
      <c r="Y108" s="133">
        <f>IF(X108='DATA GURU'!$C$33,1,0)</f>
        <v>1</v>
      </c>
      <c r="Z108" s="133">
        <f>'FORM 365'!AS101</f>
        <v>5</v>
      </c>
      <c r="AA108" s="133">
        <f>IF(Z108='DATA GURU'!$C$33,1,0)</f>
        <v>1</v>
      </c>
      <c r="AB108" s="133">
        <f>'FORM 365'!AV101</f>
        <v>5</v>
      </c>
      <c r="AC108" s="133">
        <f>IF(AB108='DATA GURU'!$C$33,1,0)</f>
        <v>1</v>
      </c>
      <c r="AD108" s="133">
        <f>'FORM 365'!AY101</f>
        <v>5</v>
      </c>
      <c r="AE108" s="133">
        <f>IF(AD108='DATA GURU'!$C$33,1,0)</f>
        <v>1</v>
      </c>
      <c r="AF108" s="133">
        <f>'FORM 365'!BB101</f>
        <v>5</v>
      </c>
      <c r="AG108" s="133">
        <f>IF(AF108='DATA GURU'!$C$33,1,0)</f>
        <v>1</v>
      </c>
      <c r="AH108" s="133">
        <f>'FORM 365'!BE101</f>
        <v>5</v>
      </c>
      <c r="AI108" s="133">
        <f>IF(AH108='DATA GURU'!$C$33,1,0)</f>
        <v>1</v>
      </c>
      <c r="AJ108" s="133">
        <f>'FORM 365'!BH101</f>
        <v>5</v>
      </c>
      <c r="AK108" s="133">
        <f>IF(AJ108='DATA GURU'!$C$33,1,0)</f>
        <v>1</v>
      </c>
      <c r="AL108" s="133">
        <f>'FORM 365'!BK101</f>
        <v>5</v>
      </c>
      <c r="AM108" s="133">
        <f>IF(AL108='DATA GURU'!$C$33,1,0)</f>
        <v>1</v>
      </c>
      <c r="AN108" s="133">
        <f>'FORM 365'!BN101</f>
        <v>5</v>
      </c>
      <c r="AO108" s="133">
        <f>IF(AN108='DATA GURU'!$C$33,1,0)</f>
        <v>1</v>
      </c>
      <c r="AP108" s="133">
        <f>'FORM 365'!BQ101</f>
        <v>5</v>
      </c>
      <c r="AQ108" s="133">
        <f>IF(AP108='DATA GURU'!$C$33,1,0)</f>
        <v>1</v>
      </c>
      <c r="AR108" s="133">
        <f>'FORM 365'!BT101</f>
        <v>5</v>
      </c>
      <c r="AS108" s="133">
        <f>IF(AR108='DATA GURU'!$C$33,1,0)</f>
        <v>1</v>
      </c>
      <c r="AT108" s="133">
        <f>'FORM 365'!BW101</f>
        <v>5</v>
      </c>
      <c r="AU108" s="133">
        <f>IF(AT108='DATA GURU'!$C$33,1,0)</f>
        <v>1</v>
      </c>
      <c r="AV108" s="134">
        <f t="shared" si="11"/>
        <v>19</v>
      </c>
      <c r="AW108" s="133">
        <f>'DATA GURU'!$C$23-AV108</f>
        <v>1</v>
      </c>
      <c r="AX108" s="135">
        <f>AV108*'DATA GURU'!$C$33</f>
        <v>95</v>
      </c>
      <c r="AY108" s="136" t="str">
        <f>IF(AX108&gt;='DATA GURU'!$C$21+20,"BAIK SEKALI",IF(AX108&gt;='DATA GURU'!$C$21,"BAIK ",IF(AX108&gt;='DATA GURU'!$C$21-10,"CUKUP",IF(AX108&gt;='DATA GURU'!$C$21-20,"KURANG",IF(AX108&lt;='DATA GURU'!$C$21-20,"KURANG SEKALI")))))</f>
        <v>BAIK SEKALI</v>
      </c>
      <c r="AZ108" s="190" t="str">
        <f>'FORM 365'!K101</f>
        <v>XII IPS 2</v>
      </c>
      <c r="BB108" s="153" t="str">
        <f>IF(AZ108=KELAS!$N$3,COUNTIFS($B$10:$B$115,"&lt;"&amp;B108,$AZ$10:$AZ$115,KELAS!$N$3)+COUNTIFS($B$10:$B108,B108,$AZ$10:$AZ108,KELAS!$N$3),"")</f>
        <v/>
      </c>
    </row>
    <row r="109" spans="1:54" ht="15" x14ac:dyDescent="0.25">
      <c r="A109" s="1">
        <v>100</v>
      </c>
      <c r="B109" s="117" t="str">
        <f>'FORM 365'!E102</f>
        <v>PATIYAH PATIYAH</v>
      </c>
      <c r="C109" s="207">
        <f>'FORM 365'!B102</f>
        <v>44173.315717592603</v>
      </c>
      <c r="D109" s="207"/>
      <c r="E109" s="205">
        <f>'FORM 365'!C102</f>
        <v>44173.349606481497</v>
      </c>
      <c r="F109" s="206"/>
      <c r="G109" s="179">
        <f>'FORM 365'!C102</f>
        <v>44173.349606481497</v>
      </c>
      <c r="H109" s="133">
        <f>'FORM 365'!R102</f>
        <v>0</v>
      </c>
      <c r="I109" s="133">
        <f>IF(H109='DATA GURU'!$C$33,1,0)</f>
        <v>0</v>
      </c>
      <c r="J109" s="133">
        <f>'FORM 365'!U102</f>
        <v>5</v>
      </c>
      <c r="K109" s="133">
        <f>IF(J109='DATA GURU'!$C$33,1,0)</f>
        <v>1</v>
      </c>
      <c r="L109" s="133">
        <f>'FORM 365'!X102</f>
        <v>0</v>
      </c>
      <c r="M109" s="133">
        <f>IF(L109='DATA GURU'!$C$33,1,0)</f>
        <v>0</v>
      </c>
      <c r="N109" s="133">
        <f>'FORM 365'!AA102</f>
        <v>5</v>
      </c>
      <c r="O109" s="133">
        <f>IF(N109='DATA GURU'!$C$33,1,0)</f>
        <v>1</v>
      </c>
      <c r="P109" s="133">
        <f>'FORM 365'!AD102</f>
        <v>5</v>
      </c>
      <c r="Q109" s="133">
        <f>IF(P109='DATA GURU'!$C$33,1,0)</f>
        <v>1</v>
      </c>
      <c r="R109" s="133">
        <f>'FORM 365'!AG102</f>
        <v>5</v>
      </c>
      <c r="S109" s="133">
        <f>IF(R109='DATA GURU'!$C$33,1,0)</f>
        <v>1</v>
      </c>
      <c r="T109" s="133">
        <f>'FORM 365'!AJ102</f>
        <v>5</v>
      </c>
      <c r="U109" s="133">
        <f>IF(T109='DATA GURU'!$C$33,1,0)</f>
        <v>1</v>
      </c>
      <c r="V109" s="133">
        <f>'FORM 365'!AM102</f>
        <v>5</v>
      </c>
      <c r="W109" s="133">
        <f>IF(V109='DATA GURU'!$C$33,1,0)</f>
        <v>1</v>
      </c>
      <c r="X109" s="133">
        <f>'FORM 365'!AP102</f>
        <v>5</v>
      </c>
      <c r="Y109" s="133">
        <f>IF(X109='DATA GURU'!$C$33,1,0)</f>
        <v>1</v>
      </c>
      <c r="Z109" s="133">
        <f>'FORM 365'!AS102</f>
        <v>5</v>
      </c>
      <c r="AA109" s="133">
        <f>IF(Z109='DATA GURU'!$C$33,1,0)</f>
        <v>1</v>
      </c>
      <c r="AB109" s="133">
        <f>'FORM 365'!AV102</f>
        <v>5</v>
      </c>
      <c r="AC109" s="133">
        <f>IF(AB109='DATA GURU'!$C$33,1,0)</f>
        <v>1</v>
      </c>
      <c r="AD109" s="133">
        <f>'FORM 365'!AY102</f>
        <v>0</v>
      </c>
      <c r="AE109" s="133">
        <f>IF(AD109='DATA GURU'!$C$33,1,0)</f>
        <v>0</v>
      </c>
      <c r="AF109" s="133">
        <f>'FORM 365'!BB102</f>
        <v>5</v>
      </c>
      <c r="AG109" s="133">
        <f>IF(AF109='DATA GURU'!$C$33,1,0)</f>
        <v>1</v>
      </c>
      <c r="AH109" s="133">
        <f>'FORM 365'!BE102</f>
        <v>5</v>
      </c>
      <c r="AI109" s="133">
        <f>IF(AH109='DATA GURU'!$C$33,1,0)</f>
        <v>1</v>
      </c>
      <c r="AJ109" s="133">
        <f>'FORM 365'!BH102</f>
        <v>5</v>
      </c>
      <c r="AK109" s="133">
        <f>IF(AJ109='DATA GURU'!$C$33,1,0)</f>
        <v>1</v>
      </c>
      <c r="AL109" s="133">
        <f>'FORM 365'!BK102</f>
        <v>5</v>
      </c>
      <c r="AM109" s="133">
        <f>IF(AL109='DATA GURU'!$C$33,1,0)</f>
        <v>1</v>
      </c>
      <c r="AN109" s="133">
        <f>'FORM 365'!BN102</f>
        <v>5</v>
      </c>
      <c r="AO109" s="133">
        <f>IF(AN109='DATA GURU'!$C$33,1,0)</f>
        <v>1</v>
      </c>
      <c r="AP109" s="133">
        <f>'FORM 365'!BQ102</f>
        <v>5</v>
      </c>
      <c r="AQ109" s="133">
        <f>IF(AP109='DATA GURU'!$C$33,1,0)</f>
        <v>1</v>
      </c>
      <c r="AR109" s="133">
        <f>'FORM 365'!BT102</f>
        <v>5</v>
      </c>
      <c r="AS109" s="133">
        <f>IF(AR109='DATA GURU'!$C$33,1,0)</f>
        <v>1</v>
      </c>
      <c r="AT109" s="133">
        <f>'FORM 365'!BW102</f>
        <v>5</v>
      </c>
      <c r="AU109" s="133">
        <f>IF(AT109='DATA GURU'!$C$33,1,0)</f>
        <v>1</v>
      </c>
      <c r="AV109" s="134">
        <f t="shared" si="11"/>
        <v>17</v>
      </c>
      <c r="AW109" s="133">
        <f>'DATA GURU'!$C$23-AV109</f>
        <v>3</v>
      </c>
      <c r="AX109" s="135">
        <f>AV109*'DATA GURU'!$C$33</f>
        <v>85</v>
      </c>
      <c r="AY109" s="136" t="str">
        <f>IF(AX109&gt;='DATA GURU'!$C$21+20,"BAIK SEKALI",IF(AX109&gt;='DATA GURU'!$C$21,"BAIK ",IF(AX109&gt;='DATA GURU'!$C$21-10,"CUKUP",IF(AX109&gt;='DATA GURU'!$C$21-20,"KURANG",IF(AX109&lt;='DATA GURU'!$C$21-20,"KURANG SEKALI")))))</f>
        <v xml:space="preserve">BAIK </v>
      </c>
      <c r="AZ109" s="190" t="str">
        <f>'FORM 365'!K102</f>
        <v>XII IPA 2</v>
      </c>
      <c r="BB109" s="153" t="str">
        <f>IF(AZ109=KELAS!$N$3,COUNTIFS($B$10:$B$115,"&lt;"&amp;B109,$AZ$10:$AZ$115,KELAS!$N$3)+COUNTIFS($B$10:$B109,B109,$AZ$10:$AZ109,KELAS!$N$3),"")</f>
        <v/>
      </c>
    </row>
    <row r="110" spans="1:54" ht="15" x14ac:dyDescent="0.25">
      <c r="A110" s="3">
        <v>101</v>
      </c>
      <c r="B110" s="117" t="str">
        <f>'FORM 365'!E103</f>
        <v>NURAIDA ARIANI</v>
      </c>
      <c r="C110" s="207">
        <f>'FORM 365'!B103</f>
        <v>44173.3133101852</v>
      </c>
      <c r="D110" s="207"/>
      <c r="E110" s="205">
        <f>'FORM 365'!C103</f>
        <v>44173.349907407399</v>
      </c>
      <c r="F110" s="206"/>
      <c r="G110" s="179">
        <f>'FORM 365'!C103</f>
        <v>44173.349907407399</v>
      </c>
      <c r="H110" s="133">
        <f>'FORM 365'!R103</f>
        <v>5</v>
      </c>
      <c r="I110" s="133">
        <f>IF(H110='DATA GURU'!$C$33,1,0)</f>
        <v>1</v>
      </c>
      <c r="J110" s="133">
        <f>'FORM 365'!U103</f>
        <v>5</v>
      </c>
      <c r="K110" s="133">
        <f>IF(J110='DATA GURU'!$C$33,1,0)</f>
        <v>1</v>
      </c>
      <c r="L110" s="133">
        <f>'FORM 365'!X103</f>
        <v>5</v>
      </c>
      <c r="M110" s="133">
        <f>IF(L110='DATA GURU'!$C$33,1,0)</f>
        <v>1</v>
      </c>
      <c r="N110" s="133">
        <f>'FORM 365'!AA103</f>
        <v>5</v>
      </c>
      <c r="O110" s="133">
        <f>IF(N110='DATA GURU'!$C$33,1,0)</f>
        <v>1</v>
      </c>
      <c r="P110" s="133">
        <f>'FORM 365'!AD103</f>
        <v>5</v>
      </c>
      <c r="Q110" s="133">
        <f>IF(P110='DATA GURU'!$C$33,1,0)</f>
        <v>1</v>
      </c>
      <c r="R110" s="133">
        <f>'FORM 365'!AG103</f>
        <v>5</v>
      </c>
      <c r="S110" s="133">
        <f>IF(R110='DATA GURU'!$C$33,1,0)</f>
        <v>1</v>
      </c>
      <c r="T110" s="133">
        <f>'FORM 365'!AJ103</f>
        <v>5</v>
      </c>
      <c r="U110" s="133">
        <f>IF(T110='DATA GURU'!$C$33,1,0)</f>
        <v>1</v>
      </c>
      <c r="V110" s="133">
        <f>'FORM 365'!AM103</f>
        <v>5</v>
      </c>
      <c r="W110" s="133">
        <f>IF(V110='DATA GURU'!$C$33,1,0)</f>
        <v>1</v>
      </c>
      <c r="X110" s="133">
        <f>'FORM 365'!AP103</f>
        <v>5</v>
      </c>
      <c r="Y110" s="133">
        <f>IF(X110='DATA GURU'!$C$33,1,0)</f>
        <v>1</v>
      </c>
      <c r="Z110" s="133">
        <f>'FORM 365'!AS103</f>
        <v>5</v>
      </c>
      <c r="AA110" s="133">
        <f>IF(Z110='DATA GURU'!$C$33,1,0)</f>
        <v>1</v>
      </c>
      <c r="AB110" s="133">
        <f>'FORM 365'!AV103</f>
        <v>5</v>
      </c>
      <c r="AC110" s="133">
        <f>IF(AB110='DATA GURU'!$C$33,1,0)</f>
        <v>1</v>
      </c>
      <c r="AD110" s="133">
        <f>'FORM 365'!AY103</f>
        <v>5</v>
      </c>
      <c r="AE110" s="133">
        <f>IF(AD110='DATA GURU'!$C$33,1,0)</f>
        <v>1</v>
      </c>
      <c r="AF110" s="133">
        <f>'FORM 365'!BB103</f>
        <v>5</v>
      </c>
      <c r="AG110" s="133">
        <f>IF(AF110='DATA GURU'!$C$33,1,0)</f>
        <v>1</v>
      </c>
      <c r="AH110" s="133">
        <f>'FORM 365'!BE103</f>
        <v>5</v>
      </c>
      <c r="AI110" s="133">
        <f>IF(AH110='DATA GURU'!$C$33,1,0)</f>
        <v>1</v>
      </c>
      <c r="AJ110" s="133">
        <f>'FORM 365'!BH103</f>
        <v>5</v>
      </c>
      <c r="AK110" s="133">
        <f>IF(AJ110='DATA GURU'!$C$33,1,0)</f>
        <v>1</v>
      </c>
      <c r="AL110" s="133">
        <f>'FORM 365'!BK103</f>
        <v>5</v>
      </c>
      <c r="AM110" s="133">
        <f>IF(AL110='DATA GURU'!$C$33,1,0)</f>
        <v>1</v>
      </c>
      <c r="AN110" s="133">
        <f>'FORM 365'!BN103</f>
        <v>5</v>
      </c>
      <c r="AO110" s="133">
        <f>IF(AN110='DATA GURU'!$C$33,1,0)</f>
        <v>1</v>
      </c>
      <c r="AP110" s="133">
        <f>'FORM 365'!BQ103</f>
        <v>5</v>
      </c>
      <c r="AQ110" s="133">
        <f>IF(AP110='DATA GURU'!$C$33,1,0)</f>
        <v>1</v>
      </c>
      <c r="AR110" s="133">
        <f>'FORM 365'!BT103</f>
        <v>5</v>
      </c>
      <c r="AS110" s="133">
        <f>IF(AR110='DATA GURU'!$C$33,1,0)</f>
        <v>1</v>
      </c>
      <c r="AT110" s="133">
        <f>'FORM 365'!BW103</f>
        <v>5</v>
      </c>
      <c r="AU110" s="133">
        <f>IF(AT110='DATA GURU'!$C$33,1,0)</f>
        <v>1</v>
      </c>
      <c r="AV110" s="134">
        <f t="shared" si="11"/>
        <v>20</v>
      </c>
      <c r="AW110" s="133">
        <f>'DATA GURU'!$C$23-AV110</f>
        <v>0</v>
      </c>
      <c r="AX110" s="135">
        <f>AV110*'DATA GURU'!$C$33</f>
        <v>100</v>
      </c>
      <c r="AY110" s="136" t="str">
        <f>IF(AX110&gt;='DATA GURU'!$C$21+20,"BAIK SEKALI",IF(AX110&gt;='DATA GURU'!$C$21,"BAIK ",IF(AX110&gt;='DATA GURU'!$C$21-10,"CUKUP",IF(AX110&gt;='DATA GURU'!$C$21-20,"KURANG",IF(AX110&lt;='DATA GURU'!$C$21-20,"KURANG SEKALI")))))</f>
        <v>BAIK SEKALI</v>
      </c>
      <c r="AZ110" s="190" t="str">
        <f>'FORM 365'!K103</f>
        <v>XII IPA 1</v>
      </c>
      <c r="BB110" s="153" t="str">
        <f>IF(AZ110=KELAS!$N$3,COUNTIFS($B$10:$B$115,"&lt;"&amp;B110,$AZ$10:$AZ$115,KELAS!$N$3)+COUNTIFS($B$10:$B110,B110,$AZ$10:$AZ110,KELAS!$N$3),"")</f>
        <v/>
      </c>
    </row>
    <row r="111" spans="1:54" ht="15" x14ac:dyDescent="0.25">
      <c r="A111" s="1">
        <v>102</v>
      </c>
      <c r="B111" s="117" t="str">
        <f>'FORM 365'!E104</f>
        <v>FIKHRI FIKHRI</v>
      </c>
      <c r="C111" s="207">
        <f>'FORM 365'!B104</f>
        <v>44173.328680555598</v>
      </c>
      <c r="D111" s="207"/>
      <c r="E111" s="205">
        <f>'FORM 365'!C104</f>
        <v>44173.350474537001</v>
      </c>
      <c r="F111" s="206"/>
      <c r="G111" s="179">
        <f>'FORM 365'!C104</f>
        <v>44173.350474537001</v>
      </c>
      <c r="H111" s="133">
        <f>'FORM 365'!R104</f>
        <v>5</v>
      </c>
      <c r="I111" s="133">
        <f>IF(H111='DATA GURU'!$C$33,1,0)</f>
        <v>1</v>
      </c>
      <c r="J111" s="133">
        <f>'FORM 365'!U104</f>
        <v>5</v>
      </c>
      <c r="K111" s="133">
        <f>IF(J111='DATA GURU'!$C$33,1,0)</f>
        <v>1</v>
      </c>
      <c r="L111" s="133">
        <f>'FORM 365'!X104</f>
        <v>5</v>
      </c>
      <c r="M111" s="133">
        <f>IF(L111='DATA GURU'!$C$33,1,0)</f>
        <v>1</v>
      </c>
      <c r="N111" s="133">
        <f>'FORM 365'!AA104</f>
        <v>5</v>
      </c>
      <c r="O111" s="133">
        <f>IF(N111='DATA GURU'!$C$33,1,0)</f>
        <v>1</v>
      </c>
      <c r="P111" s="133">
        <f>'FORM 365'!AD104</f>
        <v>5</v>
      </c>
      <c r="Q111" s="133">
        <f>IF(P111='DATA GURU'!$C$33,1,0)</f>
        <v>1</v>
      </c>
      <c r="R111" s="133">
        <f>'FORM 365'!AG104</f>
        <v>0</v>
      </c>
      <c r="S111" s="133">
        <f>IF(R111='DATA GURU'!$C$33,1,0)</f>
        <v>0</v>
      </c>
      <c r="T111" s="133">
        <f>'FORM 365'!AJ104</f>
        <v>5</v>
      </c>
      <c r="U111" s="133">
        <f>IF(T111='DATA GURU'!$C$33,1,0)</f>
        <v>1</v>
      </c>
      <c r="V111" s="133">
        <f>'FORM 365'!AM104</f>
        <v>0</v>
      </c>
      <c r="W111" s="133">
        <f>IF(V111='DATA GURU'!$C$33,1,0)</f>
        <v>0</v>
      </c>
      <c r="X111" s="133">
        <f>'FORM 365'!AP104</f>
        <v>0</v>
      </c>
      <c r="Y111" s="133">
        <f>IF(X111='DATA GURU'!$C$33,1,0)</f>
        <v>0</v>
      </c>
      <c r="Z111" s="133">
        <f>'FORM 365'!AS104</f>
        <v>5</v>
      </c>
      <c r="AA111" s="133">
        <f>IF(Z111='DATA GURU'!$C$33,1,0)</f>
        <v>1</v>
      </c>
      <c r="AB111" s="133">
        <f>'FORM 365'!AV104</f>
        <v>0</v>
      </c>
      <c r="AC111" s="133">
        <f>IF(AB111='DATA GURU'!$C$33,1,0)</f>
        <v>0</v>
      </c>
      <c r="AD111" s="133">
        <f>'FORM 365'!AY104</f>
        <v>5</v>
      </c>
      <c r="AE111" s="133">
        <f>IF(AD111='DATA GURU'!$C$33,1,0)</f>
        <v>1</v>
      </c>
      <c r="AF111" s="133">
        <f>'FORM 365'!BB104</f>
        <v>5</v>
      </c>
      <c r="AG111" s="133">
        <f>IF(AF111='DATA GURU'!$C$33,1,0)</f>
        <v>1</v>
      </c>
      <c r="AH111" s="133">
        <f>'FORM 365'!BE104</f>
        <v>0</v>
      </c>
      <c r="AI111" s="133">
        <f>IF(AH111='DATA GURU'!$C$33,1,0)</f>
        <v>0</v>
      </c>
      <c r="AJ111" s="133">
        <f>'FORM 365'!BH104</f>
        <v>5</v>
      </c>
      <c r="AK111" s="133">
        <f>IF(AJ111='DATA GURU'!$C$33,1,0)</f>
        <v>1</v>
      </c>
      <c r="AL111" s="133">
        <f>'FORM 365'!BK104</f>
        <v>5</v>
      </c>
      <c r="AM111" s="133">
        <f>IF(AL111='DATA GURU'!$C$33,1,0)</f>
        <v>1</v>
      </c>
      <c r="AN111" s="133">
        <f>'FORM 365'!BN104</f>
        <v>5</v>
      </c>
      <c r="AO111" s="133">
        <f>IF(AN111='DATA GURU'!$C$33,1,0)</f>
        <v>1</v>
      </c>
      <c r="AP111" s="133">
        <f>'FORM 365'!BQ104</f>
        <v>5</v>
      </c>
      <c r="AQ111" s="133">
        <f>IF(AP111='DATA GURU'!$C$33,1,0)</f>
        <v>1</v>
      </c>
      <c r="AR111" s="133">
        <f>'FORM 365'!BT104</f>
        <v>5</v>
      </c>
      <c r="AS111" s="133">
        <f>IF(AR111='DATA GURU'!$C$33,1,0)</f>
        <v>1</v>
      </c>
      <c r="AT111" s="133">
        <f>'FORM 365'!BW104</f>
        <v>5</v>
      </c>
      <c r="AU111" s="133">
        <f>IF(AT111='DATA GURU'!$C$33,1,0)</f>
        <v>1</v>
      </c>
      <c r="AV111" s="134">
        <f t="shared" si="11"/>
        <v>15</v>
      </c>
      <c r="AW111" s="133">
        <f>'DATA GURU'!$C$23-AV111</f>
        <v>5</v>
      </c>
      <c r="AX111" s="135">
        <f>AV111*'DATA GURU'!$C$33</f>
        <v>75</v>
      </c>
      <c r="AY111" s="136" t="str">
        <f>IF(AX111&gt;='DATA GURU'!$C$21+20,"BAIK SEKALI",IF(AX111&gt;='DATA GURU'!$C$21,"BAIK ",IF(AX111&gt;='DATA GURU'!$C$21-10,"CUKUP",IF(AX111&gt;='DATA GURU'!$C$21-20,"KURANG",IF(AX111&lt;='DATA GURU'!$C$21-20,"KURANG SEKALI")))))</f>
        <v xml:space="preserve">BAIK </v>
      </c>
      <c r="AZ111" s="190" t="str">
        <f>'FORM 365'!K104</f>
        <v>XII IPS 3</v>
      </c>
      <c r="BB111" s="153" t="str">
        <f>IF(AZ111=KELAS!$N$3,COUNTIFS($B$10:$B$115,"&lt;"&amp;B111,$AZ$10:$AZ$115,KELAS!$N$3)+COUNTIFS($B$10:$B111,B111,$AZ$10:$AZ111,KELAS!$N$3),"")</f>
        <v/>
      </c>
    </row>
    <row r="112" spans="1:54" ht="15" x14ac:dyDescent="0.25">
      <c r="A112" s="3">
        <v>103</v>
      </c>
      <c r="B112" s="117" t="str">
        <f>'FORM 365'!E105</f>
        <v>NUR AYUNI</v>
      </c>
      <c r="C112" s="207">
        <f>'FORM 365'!B105</f>
        <v>44173.337696759299</v>
      </c>
      <c r="D112" s="207"/>
      <c r="E112" s="205">
        <f>'FORM 365'!C105</f>
        <v>44173.350671296299</v>
      </c>
      <c r="F112" s="206"/>
      <c r="G112" s="179">
        <f>'FORM 365'!C105</f>
        <v>44173.350671296299</v>
      </c>
      <c r="H112" s="133">
        <f>'FORM 365'!R105</f>
        <v>0</v>
      </c>
      <c r="I112" s="133">
        <f>IF(H112='DATA GURU'!$C$33,1,0)</f>
        <v>0</v>
      </c>
      <c r="J112" s="133">
        <f>'FORM 365'!U105</f>
        <v>5</v>
      </c>
      <c r="K112" s="133">
        <f>IF(J112='DATA GURU'!$C$33,1,0)</f>
        <v>1</v>
      </c>
      <c r="L112" s="133">
        <f>'FORM 365'!X105</f>
        <v>0</v>
      </c>
      <c r="M112" s="133">
        <f>IF(L112='DATA GURU'!$C$33,1,0)</f>
        <v>0</v>
      </c>
      <c r="N112" s="133">
        <f>'FORM 365'!AA105</f>
        <v>5</v>
      </c>
      <c r="O112" s="133">
        <f>IF(N112='DATA GURU'!$C$33,1,0)</f>
        <v>1</v>
      </c>
      <c r="P112" s="133">
        <f>'FORM 365'!AD105</f>
        <v>0</v>
      </c>
      <c r="Q112" s="133">
        <f>IF(P112='DATA GURU'!$C$33,1,0)</f>
        <v>0</v>
      </c>
      <c r="R112" s="133">
        <f>'FORM 365'!AG105</f>
        <v>5</v>
      </c>
      <c r="S112" s="133">
        <f>IF(R112='DATA GURU'!$C$33,1,0)</f>
        <v>1</v>
      </c>
      <c r="T112" s="133">
        <f>'FORM 365'!AJ105</f>
        <v>5</v>
      </c>
      <c r="U112" s="133">
        <f>IF(T112='DATA GURU'!$C$33,1,0)</f>
        <v>1</v>
      </c>
      <c r="V112" s="133">
        <f>'FORM 365'!AM105</f>
        <v>0</v>
      </c>
      <c r="W112" s="133">
        <f>IF(V112='DATA GURU'!$C$33,1,0)</f>
        <v>0</v>
      </c>
      <c r="X112" s="133">
        <f>'FORM 365'!AP105</f>
        <v>0</v>
      </c>
      <c r="Y112" s="133">
        <f>IF(X112='DATA GURU'!$C$33,1,0)</f>
        <v>0</v>
      </c>
      <c r="Z112" s="133">
        <f>'FORM 365'!AS105</f>
        <v>5</v>
      </c>
      <c r="AA112" s="133">
        <f>IF(Z112='DATA GURU'!$C$33,1,0)</f>
        <v>1</v>
      </c>
      <c r="AB112" s="133">
        <f>'FORM 365'!AV105</f>
        <v>0</v>
      </c>
      <c r="AC112" s="133">
        <f>IF(AB112='DATA GURU'!$C$33,1,0)</f>
        <v>0</v>
      </c>
      <c r="AD112" s="133">
        <f>'FORM 365'!AY105</f>
        <v>5</v>
      </c>
      <c r="AE112" s="133">
        <f>IF(AD112='DATA GURU'!$C$33,1,0)</f>
        <v>1</v>
      </c>
      <c r="AF112" s="133">
        <f>'FORM 365'!BB105</f>
        <v>5</v>
      </c>
      <c r="AG112" s="133">
        <f>IF(AF112='DATA GURU'!$C$33,1,0)</f>
        <v>1</v>
      </c>
      <c r="AH112" s="133">
        <f>'FORM 365'!BE105</f>
        <v>0</v>
      </c>
      <c r="AI112" s="133">
        <f>IF(AH112='DATA GURU'!$C$33,1,0)</f>
        <v>0</v>
      </c>
      <c r="AJ112" s="133">
        <f>'FORM 365'!BH105</f>
        <v>5</v>
      </c>
      <c r="AK112" s="133">
        <f>IF(AJ112='DATA GURU'!$C$33,1,0)</f>
        <v>1</v>
      </c>
      <c r="AL112" s="133">
        <f>'FORM 365'!BK105</f>
        <v>5</v>
      </c>
      <c r="AM112" s="133">
        <f>IF(AL112='DATA GURU'!$C$33,1,0)</f>
        <v>1</v>
      </c>
      <c r="AN112" s="133">
        <f>'FORM 365'!BN105</f>
        <v>0</v>
      </c>
      <c r="AO112" s="133">
        <f>IF(AN112='DATA GURU'!$C$33,1,0)</f>
        <v>0</v>
      </c>
      <c r="AP112" s="133">
        <f>'FORM 365'!BQ105</f>
        <v>5</v>
      </c>
      <c r="AQ112" s="133">
        <f>IF(AP112='DATA GURU'!$C$33,1,0)</f>
        <v>1</v>
      </c>
      <c r="AR112" s="133">
        <f>'FORM 365'!BT105</f>
        <v>5</v>
      </c>
      <c r="AS112" s="133">
        <f>IF(AR112='DATA GURU'!$C$33,1,0)</f>
        <v>1</v>
      </c>
      <c r="AT112" s="133">
        <f>'FORM 365'!BW105</f>
        <v>5</v>
      </c>
      <c r="AU112" s="133">
        <f>IF(AT112='DATA GURU'!$C$33,1,0)</f>
        <v>1</v>
      </c>
      <c r="AV112" s="134">
        <f t="shared" si="11"/>
        <v>12</v>
      </c>
      <c r="AW112" s="133">
        <f>'DATA GURU'!$C$23-AV112</f>
        <v>8</v>
      </c>
      <c r="AX112" s="135">
        <f>AV112*'DATA GURU'!$C$33</f>
        <v>60</v>
      </c>
      <c r="AY112" s="136" t="str">
        <f>IF(AX112&gt;='DATA GURU'!$C$21+20,"BAIK SEKALI",IF(AX112&gt;='DATA GURU'!$C$21,"BAIK ",IF(AX112&gt;='DATA GURU'!$C$21-10,"CUKUP",IF(AX112&gt;='DATA GURU'!$C$21-20,"KURANG",IF(AX112&lt;='DATA GURU'!$C$21-20,"KURANG SEKALI")))))</f>
        <v>KURANG</v>
      </c>
      <c r="AZ112" s="190" t="str">
        <f>'FORM 365'!K105</f>
        <v>XII IPA 2</v>
      </c>
      <c r="BB112" s="153" t="str">
        <f>IF(AZ112=KELAS!$N$3,COUNTIFS($B$10:$B$115,"&lt;"&amp;B112,$AZ$10:$AZ$115,KELAS!$N$3)+COUNTIFS($B$10:$B112,B112,$AZ$10:$AZ112,KELAS!$N$3),"")</f>
        <v/>
      </c>
    </row>
    <row r="113" spans="1:54" ht="15" x14ac:dyDescent="0.25">
      <c r="A113" s="1">
        <v>104</v>
      </c>
      <c r="B113" s="117" t="str">
        <f>'FORM 365'!E106</f>
        <v>HUSNUL KHATIMAH</v>
      </c>
      <c r="C113" s="207">
        <f>'FORM 365'!B106</f>
        <v>44173.336875000001</v>
      </c>
      <c r="D113" s="207"/>
      <c r="E113" s="205">
        <f>'FORM 365'!C106</f>
        <v>44173.350856481498</v>
      </c>
      <c r="F113" s="206"/>
      <c r="G113" s="179">
        <f>'FORM 365'!C106</f>
        <v>44173.350856481498</v>
      </c>
      <c r="H113" s="133">
        <f>'FORM 365'!R106</f>
        <v>5</v>
      </c>
      <c r="I113" s="133">
        <f>IF(H113='DATA GURU'!$C$33,1,0)</f>
        <v>1</v>
      </c>
      <c r="J113" s="133">
        <f>'FORM 365'!U106</f>
        <v>5</v>
      </c>
      <c r="K113" s="133">
        <f>IF(J113='DATA GURU'!$C$33,1,0)</f>
        <v>1</v>
      </c>
      <c r="L113" s="133">
        <f>'FORM 365'!X106</f>
        <v>5</v>
      </c>
      <c r="M113" s="133">
        <f>IF(L113='DATA GURU'!$C$33,1,0)</f>
        <v>1</v>
      </c>
      <c r="N113" s="133">
        <f>'FORM 365'!AA106</f>
        <v>5</v>
      </c>
      <c r="O113" s="133">
        <f>IF(N113='DATA GURU'!$C$33,1,0)</f>
        <v>1</v>
      </c>
      <c r="P113" s="133">
        <f>'FORM 365'!AD106</f>
        <v>5</v>
      </c>
      <c r="Q113" s="133">
        <f>IF(P113='DATA GURU'!$C$33,1,0)</f>
        <v>1</v>
      </c>
      <c r="R113" s="133">
        <f>'FORM 365'!AG106</f>
        <v>0</v>
      </c>
      <c r="S113" s="133">
        <f>IF(R113='DATA GURU'!$C$33,1,0)</f>
        <v>0</v>
      </c>
      <c r="T113" s="133">
        <f>'FORM 365'!AJ106</f>
        <v>5</v>
      </c>
      <c r="U113" s="133">
        <f>IF(T113='DATA GURU'!$C$33,1,0)</f>
        <v>1</v>
      </c>
      <c r="V113" s="133">
        <f>'FORM 365'!AM106</f>
        <v>0</v>
      </c>
      <c r="W113" s="133">
        <f>IF(V113='DATA GURU'!$C$33,1,0)</f>
        <v>0</v>
      </c>
      <c r="X113" s="133">
        <f>'FORM 365'!AP106</f>
        <v>0</v>
      </c>
      <c r="Y113" s="133">
        <f>IF(X113='DATA GURU'!$C$33,1,0)</f>
        <v>0</v>
      </c>
      <c r="Z113" s="133">
        <f>'FORM 365'!AS106</f>
        <v>5</v>
      </c>
      <c r="AA113" s="133">
        <f>IF(Z113='DATA GURU'!$C$33,1,0)</f>
        <v>1</v>
      </c>
      <c r="AB113" s="133">
        <f>'FORM 365'!AV106</f>
        <v>0</v>
      </c>
      <c r="AC113" s="133">
        <f>IF(AB113='DATA GURU'!$C$33,1,0)</f>
        <v>0</v>
      </c>
      <c r="AD113" s="133">
        <f>'FORM 365'!AY106</f>
        <v>5</v>
      </c>
      <c r="AE113" s="133">
        <f>IF(AD113='DATA GURU'!$C$33,1,0)</f>
        <v>1</v>
      </c>
      <c r="AF113" s="133">
        <f>'FORM 365'!BB106</f>
        <v>5</v>
      </c>
      <c r="AG113" s="133">
        <f>IF(AF113='DATA GURU'!$C$33,1,0)</f>
        <v>1</v>
      </c>
      <c r="AH113" s="133">
        <f>'FORM 365'!BE106</f>
        <v>0</v>
      </c>
      <c r="AI113" s="133">
        <f>IF(AH113='DATA GURU'!$C$33,1,0)</f>
        <v>0</v>
      </c>
      <c r="AJ113" s="133">
        <f>'FORM 365'!BH106</f>
        <v>5</v>
      </c>
      <c r="AK113" s="133">
        <f>IF(AJ113='DATA GURU'!$C$33,1,0)</f>
        <v>1</v>
      </c>
      <c r="AL113" s="133">
        <f>'FORM 365'!BK106</f>
        <v>5</v>
      </c>
      <c r="AM113" s="133">
        <f>IF(AL113='DATA GURU'!$C$33,1,0)</f>
        <v>1</v>
      </c>
      <c r="AN113" s="133">
        <f>'FORM 365'!BN106</f>
        <v>5</v>
      </c>
      <c r="AO113" s="133">
        <f>IF(AN113='DATA GURU'!$C$33,1,0)</f>
        <v>1</v>
      </c>
      <c r="AP113" s="133">
        <f>'FORM 365'!BQ106</f>
        <v>5</v>
      </c>
      <c r="AQ113" s="133">
        <f>IF(AP113='DATA GURU'!$C$33,1,0)</f>
        <v>1</v>
      </c>
      <c r="AR113" s="133">
        <f>'FORM 365'!BT106</f>
        <v>5</v>
      </c>
      <c r="AS113" s="133">
        <f>IF(AR113='DATA GURU'!$C$33,1,0)</f>
        <v>1</v>
      </c>
      <c r="AT113" s="133">
        <f>'FORM 365'!BW106</f>
        <v>5</v>
      </c>
      <c r="AU113" s="133">
        <f>IF(AT113='DATA GURU'!$C$33,1,0)</f>
        <v>1</v>
      </c>
      <c r="AV113" s="134">
        <f t="shared" si="11"/>
        <v>15</v>
      </c>
      <c r="AW113" s="133">
        <f>'DATA GURU'!$C$23-AV113</f>
        <v>5</v>
      </c>
      <c r="AX113" s="135">
        <f>AV113*'DATA GURU'!$C$33</f>
        <v>75</v>
      </c>
      <c r="AY113" s="136" t="str">
        <f>IF(AX113&gt;='DATA GURU'!$C$21+20,"BAIK SEKALI",IF(AX113&gt;='DATA GURU'!$C$21,"BAIK ",IF(AX113&gt;='DATA GURU'!$C$21-10,"CUKUP",IF(AX113&gt;='DATA GURU'!$C$21-20,"KURANG",IF(AX113&lt;='DATA GURU'!$C$21-20,"KURANG SEKALI")))))</f>
        <v xml:space="preserve">BAIK </v>
      </c>
      <c r="AZ113" s="190" t="str">
        <f>'FORM 365'!K106</f>
        <v>XII IPA 3</v>
      </c>
      <c r="BB113" s="153" t="str">
        <f>IF(AZ113=KELAS!$N$3,COUNTIFS($B$10:$B$115,"&lt;"&amp;B113,$AZ$10:$AZ$115,KELAS!$N$3)+COUNTIFS($B$10:$B113,B113,$AZ$10:$AZ113,KELAS!$N$3),"")</f>
        <v/>
      </c>
    </row>
    <row r="114" spans="1:54" ht="15" x14ac:dyDescent="0.25">
      <c r="A114" s="3">
        <v>105</v>
      </c>
      <c r="B114" s="117" t="str">
        <f>'FORM 365'!E107</f>
        <v>SYAFINA MARWINA</v>
      </c>
      <c r="C114" s="207">
        <f>'FORM 365'!B107</f>
        <v>44173.313541666699</v>
      </c>
      <c r="D114" s="207"/>
      <c r="E114" s="205">
        <f>'FORM 365'!C107</f>
        <v>44173.350902777798</v>
      </c>
      <c r="F114" s="206"/>
      <c r="G114" s="179">
        <f>'FORM 365'!C107</f>
        <v>44173.350902777798</v>
      </c>
      <c r="H114" s="133">
        <f>'FORM 365'!R107</f>
        <v>0</v>
      </c>
      <c r="I114" s="133">
        <f>IF(H114='DATA GURU'!$C$33,1,0)</f>
        <v>0</v>
      </c>
      <c r="J114" s="133">
        <f>'FORM 365'!U107</f>
        <v>5</v>
      </c>
      <c r="K114" s="133">
        <f>IF(J114='DATA GURU'!$C$33,1,0)</f>
        <v>1</v>
      </c>
      <c r="L114" s="133">
        <f>'FORM 365'!X107</f>
        <v>0</v>
      </c>
      <c r="M114" s="133">
        <f>IF(L114='DATA GURU'!$C$33,1,0)</f>
        <v>0</v>
      </c>
      <c r="N114" s="133">
        <f>'FORM 365'!AA107</f>
        <v>5</v>
      </c>
      <c r="O114" s="133">
        <f>IF(N114='DATA GURU'!$C$33,1,0)</f>
        <v>1</v>
      </c>
      <c r="P114" s="133">
        <f>'FORM 365'!AD107</f>
        <v>5</v>
      </c>
      <c r="Q114" s="133">
        <f>IF(P114='DATA GURU'!$C$33,1,0)</f>
        <v>1</v>
      </c>
      <c r="R114" s="133">
        <f>'FORM 365'!AG107</f>
        <v>0</v>
      </c>
      <c r="S114" s="133">
        <f>IF(R114='DATA GURU'!$C$33,1,0)</f>
        <v>0</v>
      </c>
      <c r="T114" s="133">
        <f>'FORM 365'!AJ107</f>
        <v>5</v>
      </c>
      <c r="U114" s="133">
        <f>IF(T114='DATA GURU'!$C$33,1,0)</f>
        <v>1</v>
      </c>
      <c r="V114" s="133">
        <f>'FORM 365'!AM107</f>
        <v>0</v>
      </c>
      <c r="W114" s="133">
        <f>IF(V114='DATA GURU'!$C$33,1,0)</f>
        <v>0</v>
      </c>
      <c r="X114" s="133">
        <f>'FORM 365'!AP107</f>
        <v>0</v>
      </c>
      <c r="Y114" s="133">
        <f>IF(X114='DATA GURU'!$C$33,1,0)</f>
        <v>0</v>
      </c>
      <c r="Z114" s="133">
        <f>'FORM 365'!AS107</f>
        <v>5</v>
      </c>
      <c r="AA114" s="133">
        <f>IF(Z114='DATA GURU'!$C$33,1,0)</f>
        <v>1</v>
      </c>
      <c r="AB114" s="133">
        <f>'FORM 365'!AV107</f>
        <v>5</v>
      </c>
      <c r="AC114" s="133">
        <f>IF(AB114='DATA GURU'!$C$33,1,0)</f>
        <v>1</v>
      </c>
      <c r="AD114" s="133">
        <f>'FORM 365'!AY107</f>
        <v>5</v>
      </c>
      <c r="AE114" s="133">
        <f>IF(AD114='DATA GURU'!$C$33,1,0)</f>
        <v>1</v>
      </c>
      <c r="AF114" s="133">
        <f>'FORM 365'!BB107</f>
        <v>5</v>
      </c>
      <c r="AG114" s="133">
        <f>IF(AF114='DATA GURU'!$C$33,1,0)</f>
        <v>1</v>
      </c>
      <c r="AH114" s="133">
        <f>'FORM 365'!BE107</f>
        <v>0</v>
      </c>
      <c r="AI114" s="133">
        <f>IF(AH114='DATA GURU'!$C$33,1,0)</f>
        <v>0</v>
      </c>
      <c r="AJ114" s="133">
        <f>'FORM 365'!BH107</f>
        <v>5</v>
      </c>
      <c r="AK114" s="133">
        <f>IF(AJ114='DATA GURU'!$C$33,1,0)</f>
        <v>1</v>
      </c>
      <c r="AL114" s="133">
        <f>'FORM 365'!BK107</f>
        <v>5</v>
      </c>
      <c r="AM114" s="133">
        <f>IF(AL114='DATA GURU'!$C$33,1,0)</f>
        <v>1</v>
      </c>
      <c r="AN114" s="133">
        <f>'FORM 365'!BN107</f>
        <v>5</v>
      </c>
      <c r="AO114" s="133">
        <f>IF(AN114='DATA GURU'!$C$33,1,0)</f>
        <v>1</v>
      </c>
      <c r="AP114" s="133">
        <f>'FORM 365'!BQ107</f>
        <v>5</v>
      </c>
      <c r="AQ114" s="133">
        <f>IF(AP114='DATA GURU'!$C$33,1,0)</f>
        <v>1</v>
      </c>
      <c r="AR114" s="133">
        <f>'FORM 365'!BT107</f>
        <v>5</v>
      </c>
      <c r="AS114" s="133">
        <f>IF(AR114='DATA GURU'!$C$33,1,0)</f>
        <v>1</v>
      </c>
      <c r="AT114" s="133">
        <f>'FORM 365'!BW107</f>
        <v>5</v>
      </c>
      <c r="AU114" s="133">
        <f>IF(AT114='DATA GURU'!$C$33,1,0)</f>
        <v>1</v>
      </c>
      <c r="AV114" s="134">
        <f t="shared" si="11"/>
        <v>14</v>
      </c>
      <c r="AW114" s="133">
        <f>'DATA GURU'!$C$23-AV114</f>
        <v>6</v>
      </c>
      <c r="AX114" s="135">
        <f>AV114*'DATA GURU'!$C$33</f>
        <v>70</v>
      </c>
      <c r="AY114" s="136" t="str">
        <f>IF(AX114&gt;='DATA GURU'!$C$21+20,"BAIK SEKALI",IF(AX114&gt;='DATA GURU'!$C$21,"BAIK ",IF(AX114&gt;='DATA GURU'!$C$21-10,"CUKUP",IF(AX114&gt;='DATA GURU'!$C$21-20,"KURANG",IF(AX114&lt;='DATA GURU'!$C$21-20,"KURANG SEKALI")))))</f>
        <v>CUKUP</v>
      </c>
      <c r="AZ114" s="190" t="str">
        <f>'FORM 365'!K107</f>
        <v>XII IPS 2</v>
      </c>
      <c r="BB114" s="153" t="str">
        <f>IF(AZ114=KELAS!$N$3,COUNTIFS($B$10:$B$115,"&lt;"&amp;B114,$AZ$10:$AZ$115,KELAS!$N$3)+COUNTIFS($B$10:$B114,B114,$AZ$10:$AZ114,KELAS!$N$3),"")</f>
        <v/>
      </c>
    </row>
    <row r="115" spans="1:54" ht="15" x14ac:dyDescent="0.25">
      <c r="A115" s="1">
        <v>106</v>
      </c>
      <c r="B115" s="117" t="str">
        <f>'FORM 365'!E108</f>
        <v>NURITALIPAH NURITALIPAH</v>
      </c>
      <c r="C115" s="207">
        <f>'FORM 365'!B108</f>
        <v>44173.3367013889</v>
      </c>
      <c r="D115" s="207"/>
      <c r="E115" s="205">
        <f>'FORM 365'!C108</f>
        <v>44173.351041666698</v>
      </c>
      <c r="F115" s="206"/>
      <c r="G115" s="179">
        <f>'FORM 365'!C108</f>
        <v>44173.351041666698</v>
      </c>
      <c r="H115" s="133">
        <f>'FORM 365'!R108</f>
        <v>5</v>
      </c>
      <c r="I115" s="133">
        <f>IF(H115='DATA GURU'!$C$33,1,0)</f>
        <v>1</v>
      </c>
      <c r="J115" s="133">
        <f>'FORM 365'!U108</f>
        <v>5</v>
      </c>
      <c r="K115" s="133">
        <f>IF(J115='DATA GURU'!$C$33,1,0)</f>
        <v>1</v>
      </c>
      <c r="L115" s="133">
        <f>'FORM 365'!X108</f>
        <v>0</v>
      </c>
      <c r="M115" s="133">
        <f>IF(L115='DATA GURU'!$C$33,1,0)</f>
        <v>0</v>
      </c>
      <c r="N115" s="133">
        <f>'FORM 365'!AA108</f>
        <v>0</v>
      </c>
      <c r="O115" s="133">
        <f>IF(N115='DATA GURU'!$C$33,1,0)</f>
        <v>0</v>
      </c>
      <c r="P115" s="133">
        <f>'FORM 365'!AD108</f>
        <v>0</v>
      </c>
      <c r="Q115" s="133">
        <f>IF(P115='DATA GURU'!$C$33,1,0)</f>
        <v>0</v>
      </c>
      <c r="R115" s="133">
        <f>'FORM 365'!AG108</f>
        <v>0</v>
      </c>
      <c r="S115" s="133">
        <f>IF(R115='DATA GURU'!$C$33,1,0)</f>
        <v>0</v>
      </c>
      <c r="T115" s="133">
        <f>'FORM 365'!AJ108</f>
        <v>5</v>
      </c>
      <c r="U115" s="133">
        <f>IF(T115='DATA GURU'!$C$33,1,0)</f>
        <v>1</v>
      </c>
      <c r="V115" s="133">
        <f>'FORM 365'!AM108</f>
        <v>0</v>
      </c>
      <c r="W115" s="133">
        <f>IF(V115='DATA GURU'!$C$33,1,0)</f>
        <v>0</v>
      </c>
      <c r="X115" s="133">
        <f>'FORM 365'!AP108</f>
        <v>5</v>
      </c>
      <c r="Y115" s="133">
        <f>IF(X115='DATA GURU'!$C$33,1,0)</f>
        <v>1</v>
      </c>
      <c r="Z115" s="133">
        <f>'FORM 365'!AS108</f>
        <v>0</v>
      </c>
      <c r="AA115" s="133">
        <f>IF(Z115='DATA GURU'!$C$33,1,0)</f>
        <v>0</v>
      </c>
      <c r="AB115" s="133">
        <f>'FORM 365'!AV108</f>
        <v>0</v>
      </c>
      <c r="AC115" s="133">
        <f>IF(AB115='DATA GURU'!$C$33,1,0)</f>
        <v>0</v>
      </c>
      <c r="AD115" s="133">
        <f>'FORM 365'!AY108</f>
        <v>0</v>
      </c>
      <c r="AE115" s="133">
        <f>IF(AD115='DATA GURU'!$C$33,1,0)</f>
        <v>0</v>
      </c>
      <c r="AF115" s="133">
        <f>'FORM 365'!BB108</f>
        <v>0</v>
      </c>
      <c r="AG115" s="133">
        <f>IF(AF115='DATA GURU'!$C$33,1,0)</f>
        <v>0</v>
      </c>
      <c r="AH115" s="133">
        <f>'FORM 365'!BE108</f>
        <v>0</v>
      </c>
      <c r="AI115" s="133">
        <f>IF(AH115='DATA GURU'!$C$33,1,0)</f>
        <v>0</v>
      </c>
      <c r="AJ115" s="133">
        <f>'FORM 365'!BH108</f>
        <v>0</v>
      </c>
      <c r="AK115" s="133">
        <f>IF(AJ115='DATA GURU'!$C$33,1,0)</f>
        <v>0</v>
      </c>
      <c r="AL115" s="133">
        <f>'FORM 365'!BK108</f>
        <v>0</v>
      </c>
      <c r="AM115" s="133">
        <f>IF(AL115='DATA GURU'!$C$33,1,0)</f>
        <v>0</v>
      </c>
      <c r="AN115" s="133">
        <f>'FORM 365'!BN108</f>
        <v>5</v>
      </c>
      <c r="AO115" s="133">
        <f>IF(AN115='DATA GURU'!$C$33,1,0)</f>
        <v>1</v>
      </c>
      <c r="AP115" s="133">
        <f>'FORM 365'!BQ108</f>
        <v>0</v>
      </c>
      <c r="AQ115" s="133">
        <f>IF(AP115='DATA GURU'!$C$33,1,0)</f>
        <v>0</v>
      </c>
      <c r="AR115" s="133">
        <f>'FORM 365'!BT108</f>
        <v>0</v>
      </c>
      <c r="AS115" s="133">
        <f>IF(AR115='DATA GURU'!$C$33,1,0)</f>
        <v>0</v>
      </c>
      <c r="AT115" s="133">
        <f>'FORM 365'!BW108</f>
        <v>5</v>
      </c>
      <c r="AU115" s="133">
        <f>IF(AT115='DATA GURU'!$C$33,1,0)</f>
        <v>1</v>
      </c>
      <c r="AV115" s="134">
        <f t="shared" si="11"/>
        <v>6</v>
      </c>
      <c r="AW115" s="133">
        <f>'DATA GURU'!$C$23-AV115</f>
        <v>14</v>
      </c>
      <c r="AX115" s="135">
        <f>AV115*'DATA GURU'!$C$33</f>
        <v>30</v>
      </c>
      <c r="AY115" s="136" t="str">
        <f>IF(AX115&gt;='DATA GURU'!$C$21+20,"BAIK SEKALI",IF(AX115&gt;='DATA GURU'!$C$21,"BAIK ",IF(AX115&gt;='DATA GURU'!$C$21-10,"CUKUP",IF(AX115&gt;='DATA GURU'!$C$21-20,"KURANG",IF(AX115&lt;='DATA GURU'!$C$21-20,"KURANG SEKALI")))))</f>
        <v>KURANG SEKALI</v>
      </c>
      <c r="AZ115" s="190" t="str">
        <f>'FORM 365'!K108</f>
        <v>XII IPA 3</v>
      </c>
      <c r="BB115" s="153" t="str">
        <f>IF(AZ115=KELAS!$N$3,COUNTIFS($B$10:$B$115,"&lt;"&amp;B115,$AZ$10:$AZ$115,KELAS!$N$3)+COUNTIFS($B$10:$B115,B115,$AZ$10:$AZ115,KELAS!$N$3),"")</f>
        <v/>
      </c>
    </row>
    <row r="116" spans="1:54" ht="15" x14ac:dyDescent="0.25">
      <c r="A116" s="3">
        <v>107</v>
      </c>
      <c r="B116" s="117" t="str">
        <f>'FORM 365'!E109</f>
        <v>AINUN NISA</v>
      </c>
      <c r="C116" s="207">
        <f>'FORM 365'!B109</f>
        <v>44173.331655092603</v>
      </c>
      <c r="D116" s="207"/>
      <c r="E116" s="205">
        <f>'FORM 365'!C109</f>
        <v>44173.3515162037</v>
      </c>
      <c r="F116" s="206"/>
      <c r="G116" s="179">
        <f>'FORM 365'!C109</f>
        <v>44173.3515162037</v>
      </c>
      <c r="H116" s="133">
        <f>'FORM 365'!R109</f>
        <v>0</v>
      </c>
      <c r="I116" s="133">
        <f>IF(H116='DATA GURU'!$C$33,1,0)</f>
        <v>0</v>
      </c>
      <c r="J116" s="133">
        <f>'FORM 365'!U109</f>
        <v>5</v>
      </c>
      <c r="K116" s="133">
        <f>IF(J116='DATA GURU'!$C$33,1,0)</f>
        <v>1</v>
      </c>
      <c r="L116" s="133">
        <f>'FORM 365'!X109</f>
        <v>5</v>
      </c>
      <c r="M116" s="133">
        <f>IF(L116='DATA GURU'!$C$33,1,0)</f>
        <v>1</v>
      </c>
      <c r="N116" s="133">
        <f>'FORM 365'!AA109</f>
        <v>0</v>
      </c>
      <c r="O116" s="133">
        <f>IF(N116='DATA GURU'!$C$33,1,0)</f>
        <v>0</v>
      </c>
      <c r="P116" s="133">
        <f>'FORM 365'!AD109</f>
        <v>0</v>
      </c>
      <c r="Q116" s="133">
        <f>IF(P116='DATA GURU'!$C$33,1,0)</f>
        <v>0</v>
      </c>
      <c r="R116" s="133">
        <f>'FORM 365'!AG109</f>
        <v>0</v>
      </c>
      <c r="S116" s="133">
        <f>IF(R116='DATA GURU'!$C$33,1,0)</f>
        <v>0</v>
      </c>
      <c r="T116" s="133">
        <f>'FORM 365'!AJ109</f>
        <v>5</v>
      </c>
      <c r="U116" s="133">
        <f>IF(T116='DATA GURU'!$C$33,1,0)</f>
        <v>1</v>
      </c>
      <c r="V116" s="133">
        <f>'FORM 365'!AM109</f>
        <v>0</v>
      </c>
      <c r="W116" s="133">
        <f>IF(V116='DATA GURU'!$C$33,1,0)</f>
        <v>0</v>
      </c>
      <c r="X116" s="133">
        <f>'FORM 365'!AP109</f>
        <v>5</v>
      </c>
      <c r="Y116" s="133">
        <f>IF(X116='DATA GURU'!$C$33,1,0)</f>
        <v>1</v>
      </c>
      <c r="Z116" s="133">
        <f>'FORM 365'!AS109</f>
        <v>5</v>
      </c>
      <c r="AA116" s="133">
        <f>IF(Z116='DATA GURU'!$C$33,1,0)</f>
        <v>1</v>
      </c>
      <c r="AB116" s="133">
        <f>'FORM 365'!AV109</f>
        <v>0</v>
      </c>
      <c r="AC116" s="133">
        <f>IF(AB116='DATA GURU'!$C$33,1,0)</f>
        <v>0</v>
      </c>
      <c r="AD116" s="133">
        <f>'FORM 365'!AY109</f>
        <v>0</v>
      </c>
      <c r="AE116" s="133">
        <f>IF(AD116='DATA GURU'!$C$33,1,0)</f>
        <v>0</v>
      </c>
      <c r="AF116" s="133">
        <f>'FORM 365'!BB109</f>
        <v>0</v>
      </c>
      <c r="AG116" s="133">
        <f>IF(AF116='DATA GURU'!$C$33,1,0)</f>
        <v>0</v>
      </c>
      <c r="AH116" s="133">
        <f>'FORM 365'!BE109</f>
        <v>0</v>
      </c>
      <c r="AI116" s="133">
        <f>IF(AH116='DATA GURU'!$C$33,1,0)</f>
        <v>0</v>
      </c>
      <c r="AJ116" s="133">
        <f>'FORM 365'!BH109</f>
        <v>0</v>
      </c>
      <c r="AK116" s="133">
        <f>IF(AJ116='DATA GURU'!$C$33,1,0)</f>
        <v>0</v>
      </c>
      <c r="AL116" s="133">
        <f>'FORM 365'!BK109</f>
        <v>5</v>
      </c>
      <c r="AM116" s="133">
        <f>IF(AL116='DATA GURU'!$C$33,1,0)</f>
        <v>1</v>
      </c>
      <c r="AN116" s="133">
        <f>'FORM 365'!BN109</f>
        <v>0</v>
      </c>
      <c r="AO116" s="133">
        <f>IF(AN116='DATA GURU'!$C$33,1,0)</f>
        <v>0</v>
      </c>
      <c r="AP116" s="133">
        <f>'FORM 365'!BQ109</f>
        <v>0</v>
      </c>
      <c r="AQ116" s="133">
        <f>IF(AP116='DATA GURU'!$C$33,1,0)</f>
        <v>0</v>
      </c>
      <c r="AR116" s="133">
        <f>'FORM 365'!BT109</f>
        <v>5</v>
      </c>
      <c r="AS116" s="133">
        <f>IF(AR116='DATA GURU'!$C$33,1,0)</f>
        <v>1</v>
      </c>
      <c r="AT116" s="133">
        <f>'FORM 365'!BW109</f>
        <v>5</v>
      </c>
      <c r="AU116" s="133">
        <f>IF(AT116='DATA GURU'!$C$33,1,0)</f>
        <v>1</v>
      </c>
      <c r="AV116" s="134">
        <f t="shared" si="11"/>
        <v>8</v>
      </c>
      <c r="AW116" s="133">
        <f>'DATA GURU'!$C$23-AV116</f>
        <v>12</v>
      </c>
      <c r="AX116" s="135">
        <f>AV116*'DATA GURU'!$C$33</f>
        <v>40</v>
      </c>
      <c r="AY116" s="136" t="str">
        <f>IF(AX116&gt;='DATA GURU'!$C$21+20,"BAIK SEKALI",IF(AX116&gt;='DATA GURU'!$C$21,"BAIK ",IF(AX116&gt;='DATA GURU'!$C$21-10,"CUKUP",IF(AX116&gt;='DATA GURU'!$C$21-20,"KURANG",IF(AX116&lt;='DATA GURU'!$C$21-20,"KURANG SEKALI")))))</f>
        <v>KURANG SEKALI</v>
      </c>
      <c r="AZ116" s="190" t="str">
        <f>'FORM 365'!K109</f>
        <v>XII IPA 1</v>
      </c>
      <c r="BB116" s="153" t="str">
        <f>IF(AZ116=KELAS!$N$3,COUNTIFS($B$10:$B$115,"&lt;"&amp;B116,$AZ$10:$AZ$115,KELAS!$N$3)+COUNTIFS($B$10:$B116,B116,$AZ$10:$AZ116,KELAS!$N$3),"")</f>
        <v/>
      </c>
    </row>
    <row r="117" spans="1:54" ht="15" x14ac:dyDescent="0.25">
      <c r="A117" s="1">
        <v>108</v>
      </c>
      <c r="B117" s="117" t="str">
        <f>'FORM 365'!E110</f>
        <v>RISKI RISKI</v>
      </c>
      <c r="C117" s="207">
        <f>'FORM 365'!B110</f>
        <v>44173.320497685199</v>
      </c>
      <c r="D117" s="207"/>
      <c r="E117" s="205">
        <f>'FORM 365'!C110</f>
        <v>44173.3515625</v>
      </c>
      <c r="F117" s="206"/>
      <c r="G117" s="179">
        <f>'FORM 365'!C110</f>
        <v>44173.3515625</v>
      </c>
      <c r="H117" s="133">
        <f>'FORM 365'!R110</f>
        <v>0</v>
      </c>
      <c r="I117" s="133">
        <f>IF(H117='DATA GURU'!$C$33,1,0)</f>
        <v>0</v>
      </c>
      <c r="J117" s="133">
        <f>'FORM 365'!U110</f>
        <v>5</v>
      </c>
      <c r="K117" s="133">
        <f>IF(J117='DATA GURU'!$C$33,1,0)</f>
        <v>1</v>
      </c>
      <c r="L117" s="133">
        <f>'FORM 365'!X110</f>
        <v>0</v>
      </c>
      <c r="M117" s="133">
        <f>IF(L117='DATA GURU'!$C$33,1,0)</f>
        <v>0</v>
      </c>
      <c r="N117" s="133">
        <f>'FORM 365'!AA110</f>
        <v>5</v>
      </c>
      <c r="O117" s="133">
        <f>IF(N117='DATA GURU'!$C$33,1,0)</f>
        <v>1</v>
      </c>
      <c r="P117" s="133">
        <f>'FORM 365'!AD110</f>
        <v>5</v>
      </c>
      <c r="Q117" s="133">
        <f>IF(P117='DATA GURU'!$C$33,1,0)</f>
        <v>1</v>
      </c>
      <c r="R117" s="133">
        <f>'FORM 365'!AG110</f>
        <v>0</v>
      </c>
      <c r="S117" s="133">
        <f>IF(R117='DATA GURU'!$C$33,1,0)</f>
        <v>0</v>
      </c>
      <c r="T117" s="133">
        <f>'FORM 365'!AJ110</f>
        <v>0</v>
      </c>
      <c r="U117" s="133">
        <f>IF(T117='DATA GURU'!$C$33,1,0)</f>
        <v>0</v>
      </c>
      <c r="V117" s="133">
        <f>'FORM 365'!AM110</f>
        <v>0</v>
      </c>
      <c r="W117" s="133">
        <f>IF(V117='DATA GURU'!$C$33,1,0)</f>
        <v>0</v>
      </c>
      <c r="X117" s="133">
        <f>'FORM 365'!AP110</f>
        <v>0</v>
      </c>
      <c r="Y117" s="133">
        <f>IF(X117='DATA GURU'!$C$33,1,0)</f>
        <v>0</v>
      </c>
      <c r="Z117" s="133">
        <f>'FORM 365'!AS110</f>
        <v>5</v>
      </c>
      <c r="AA117" s="133">
        <f>IF(Z117='DATA GURU'!$C$33,1,0)</f>
        <v>1</v>
      </c>
      <c r="AB117" s="133">
        <f>'FORM 365'!AV110</f>
        <v>0</v>
      </c>
      <c r="AC117" s="133">
        <f>IF(AB117='DATA GURU'!$C$33,1,0)</f>
        <v>0</v>
      </c>
      <c r="AD117" s="133">
        <f>'FORM 365'!AY110</f>
        <v>0</v>
      </c>
      <c r="AE117" s="133">
        <f>IF(AD117='DATA GURU'!$C$33,1,0)</f>
        <v>0</v>
      </c>
      <c r="AF117" s="133">
        <f>'FORM 365'!BB110</f>
        <v>0</v>
      </c>
      <c r="AG117" s="133">
        <f>IF(AF117='DATA GURU'!$C$33,1,0)</f>
        <v>0</v>
      </c>
      <c r="AH117" s="133">
        <f>'FORM 365'!BE110</f>
        <v>0</v>
      </c>
      <c r="AI117" s="133">
        <f>IF(AH117='DATA GURU'!$C$33,1,0)</f>
        <v>0</v>
      </c>
      <c r="AJ117" s="133">
        <f>'FORM 365'!BH110</f>
        <v>5</v>
      </c>
      <c r="AK117" s="133">
        <f>IF(AJ117='DATA GURU'!$C$33,1,0)</f>
        <v>1</v>
      </c>
      <c r="AL117" s="133">
        <f>'FORM 365'!BK110</f>
        <v>5</v>
      </c>
      <c r="AM117" s="133">
        <f>IF(AL117='DATA GURU'!$C$33,1,0)</f>
        <v>1</v>
      </c>
      <c r="AN117" s="133">
        <f>'FORM 365'!BN110</f>
        <v>5</v>
      </c>
      <c r="AO117" s="133">
        <f>IF(AN117='DATA GURU'!$C$33,1,0)</f>
        <v>1</v>
      </c>
      <c r="AP117" s="133">
        <f>'FORM 365'!BQ110</f>
        <v>5</v>
      </c>
      <c r="AQ117" s="133">
        <f>IF(AP117='DATA GURU'!$C$33,1,0)</f>
        <v>1</v>
      </c>
      <c r="AR117" s="133">
        <f>'FORM 365'!BT110</f>
        <v>5</v>
      </c>
      <c r="AS117" s="133">
        <f>IF(AR117='DATA GURU'!$C$33,1,0)</f>
        <v>1</v>
      </c>
      <c r="AT117" s="133">
        <f>'FORM 365'!BW110</f>
        <v>5</v>
      </c>
      <c r="AU117" s="133">
        <f>IF(AT117='DATA GURU'!$C$33,1,0)</f>
        <v>1</v>
      </c>
      <c r="AV117" s="134">
        <f t="shared" si="11"/>
        <v>10</v>
      </c>
      <c r="AW117" s="133">
        <f>'DATA GURU'!$C$23-AV117</f>
        <v>10</v>
      </c>
      <c r="AX117" s="135">
        <f>AV117*'DATA GURU'!$C$33</f>
        <v>50</v>
      </c>
      <c r="AY117" s="136" t="str">
        <f>IF(AX117&gt;='DATA GURU'!$C$21+20,"BAIK SEKALI",IF(AX117&gt;='DATA GURU'!$C$21,"BAIK ",IF(AX117&gt;='DATA GURU'!$C$21-10,"CUKUP",IF(AX117&gt;='DATA GURU'!$C$21-20,"KURANG",IF(AX117&lt;='DATA GURU'!$C$21-20,"KURANG SEKALI")))))</f>
        <v>KURANG SEKALI</v>
      </c>
      <c r="AZ117" s="190" t="str">
        <f>'FORM 365'!K110</f>
        <v>XII IPS 2</v>
      </c>
      <c r="BB117" s="153" t="str">
        <f>IF(AZ117=KELAS!$N$3,COUNTIFS($B$10:$B$115,"&lt;"&amp;B117,$AZ$10:$AZ$115,KELAS!$N$3)+COUNTIFS($B$10:$B117,B117,$AZ$10:$AZ117,KELAS!$N$3),"")</f>
        <v/>
      </c>
    </row>
    <row r="118" spans="1:54" ht="15" x14ac:dyDescent="0.25">
      <c r="A118" s="3">
        <v>109</v>
      </c>
      <c r="B118" s="117" t="str">
        <f>'FORM 365'!E111</f>
        <v>MUHAMMAD RAMADANI</v>
      </c>
      <c r="C118" s="207">
        <f>'FORM 365'!B111</f>
        <v>44173.3287962963</v>
      </c>
      <c r="D118" s="207"/>
      <c r="E118" s="205">
        <f>'FORM 365'!C111</f>
        <v>44173.351782407401</v>
      </c>
      <c r="F118" s="206"/>
      <c r="G118" s="179">
        <f>'FORM 365'!C111</f>
        <v>44173.351782407401</v>
      </c>
      <c r="H118" s="133">
        <f>'FORM 365'!R111</f>
        <v>0</v>
      </c>
      <c r="I118" s="133">
        <f>IF(H118='DATA GURU'!$C$33,1,0)</f>
        <v>0</v>
      </c>
      <c r="J118" s="133">
        <f>'FORM 365'!U111</f>
        <v>5</v>
      </c>
      <c r="K118" s="133">
        <f>IF(J118='DATA GURU'!$C$33,1,0)</f>
        <v>1</v>
      </c>
      <c r="L118" s="133">
        <f>'FORM 365'!X111</f>
        <v>0</v>
      </c>
      <c r="M118" s="133">
        <f>IF(L118='DATA GURU'!$C$33,1,0)</f>
        <v>0</v>
      </c>
      <c r="N118" s="133">
        <f>'FORM 365'!AA111</f>
        <v>0</v>
      </c>
      <c r="O118" s="133">
        <f>IF(N118='DATA GURU'!$C$33,1,0)</f>
        <v>0</v>
      </c>
      <c r="P118" s="133">
        <f>'FORM 365'!AD111</f>
        <v>5</v>
      </c>
      <c r="Q118" s="133">
        <f>IF(P118='DATA GURU'!$C$33,1,0)</f>
        <v>1</v>
      </c>
      <c r="R118" s="133">
        <f>'FORM 365'!AG111</f>
        <v>5</v>
      </c>
      <c r="S118" s="133">
        <f>IF(R118='DATA GURU'!$C$33,1,0)</f>
        <v>1</v>
      </c>
      <c r="T118" s="133">
        <f>'FORM 365'!AJ111</f>
        <v>0</v>
      </c>
      <c r="U118" s="133">
        <f>IF(T118='DATA GURU'!$C$33,1,0)</f>
        <v>0</v>
      </c>
      <c r="V118" s="133">
        <f>'FORM 365'!AM111</f>
        <v>0</v>
      </c>
      <c r="W118" s="133">
        <f>IF(V118='DATA GURU'!$C$33,1,0)</f>
        <v>0</v>
      </c>
      <c r="X118" s="133">
        <f>'FORM 365'!AP111</f>
        <v>0</v>
      </c>
      <c r="Y118" s="133">
        <f>IF(X118='DATA GURU'!$C$33,1,0)</f>
        <v>0</v>
      </c>
      <c r="Z118" s="133">
        <f>'FORM 365'!AS111</f>
        <v>5</v>
      </c>
      <c r="AA118" s="133">
        <f>IF(Z118='DATA GURU'!$C$33,1,0)</f>
        <v>1</v>
      </c>
      <c r="AB118" s="133">
        <f>'FORM 365'!AV111</f>
        <v>0</v>
      </c>
      <c r="AC118" s="133">
        <f>IF(AB118='DATA GURU'!$C$33,1,0)</f>
        <v>0</v>
      </c>
      <c r="AD118" s="133">
        <f>'FORM 365'!AY111</f>
        <v>5</v>
      </c>
      <c r="AE118" s="133">
        <f>IF(AD118='DATA GURU'!$C$33,1,0)</f>
        <v>1</v>
      </c>
      <c r="AF118" s="133">
        <f>'FORM 365'!BB111</f>
        <v>0</v>
      </c>
      <c r="AG118" s="133">
        <f>IF(AF118='DATA GURU'!$C$33,1,0)</f>
        <v>0</v>
      </c>
      <c r="AH118" s="133">
        <f>'FORM 365'!BE111</f>
        <v>0</v>
      </c>
      <c r="AI118" s="133">
        <f>IF(AH118='DATA GURU'!$C$33,1,0)</f>
        <v>0</v>
      </c>
      <c r="AJ118" s="133">
        <f>'FORM 365'!BH111</f>
        <v>0</v>
      </c>
      <c r="AK118" s="133">
        <f>IF(AJ118='DATA GURU'!$C$33,1,0)</f>
        <v>0</v>
      </c>
      <c r="AL118" s="133">
        <f>'FORM 365'!BK111</f>
        <v>0</v>
      </c>
      <c r="AM118" s="133">
        <f>IF(AL118='DATA GURU'!$C$33,1,0)</f>
        <v>0</v>
      </c>
      <c r="AN118" s="133">
        <f>'FORM 365'!BN111</f>
        <v>5</v>
      </c>
      <c r="AO118" s="133">
        <f>IF(AN118='DATA GURU'!$C$33,1,0)</f>
        <v>1</v>
      </c>
      <c r="AP118" s="133">
        <f>'FORM 365'!BQ111</f>
        <v>5</v>
      </c>
      <c r="AQ118" s="133">
        <f>IF(AP118='DATA GURU'!$C$33,1,0)</f>
        <v>1</v>
      </c>
      <c r="AR118" s="133">
        <f>'FORM 365'!BT111</f>
        <v>0</v>
      </c>
      <c r="AS118" s="133">
        <f>IF(AR118='DATA GURU'!$C$33,1,0)</f>
        <v>0</v>
      </c>
      <c r="AT118" s="133">
        <f>'FORM 365'!BW111</f>
        <v>5</v>
      </c>
      <c r="AU118" s="133">
        <f>IF(AT118='DATA GURU'!$C$33,1,0)</f>
        <v>1</v>
      </c>
      <c r="AV118" s="134">
        <f t="shared" si="11"/>
        <v>8</v>
      </c>
      <c r="AW118" s="133">
        <f>'DATA GURU'!$C$23-AV118</f>
        <v>12</v>
      </c>
      <c r="AX118" s="135">
        <f>AV118*'DATA GURU'!$C$33</f>
        <v>40</v>
      </c>
      <c r="AY118" s="136" t="str">
        <f>IF(AX118&gt;='DATA GURU'!$C$21+20,"BAIK SEKALI",IF(AX118&gt;='DATA GURU'!$C$21,"BAIK ",IF(AX118&gt;='DATA GURU'!$C$21-10,"CUKUP",IF(AX118&gt;='DATA GURU'!$C$21-20,"KURANG",IF(AX118&lt;='DATA GURU'!$C$21-20,"KURANG SEKALI")))))</f>
        <v>KURANG SEKALI</v>
      </c>
      <c r="AZ118" s="190" t="str">
        <f>'FORM 365'!K111</f>
        <v>XII IPS 1</v>
      </c>
      <c r="BB118" s="153">
        <f>IF(AZ118=KELAS!$N$3,COUNTIFS($B$10:$B$115,"&lt;"&amp;B118,$AZ$10:$AZ$115,KELAS!$N$3)+COUNTIFS($B$10:$B118,B118,$AZ$10:$AZ118,KELAS!$N$3),"")</f>
        <v>9</v>
      </c>
    </row>
    <row r="119" spans="1:54" ht="15" x14ac:dyDescent="0.25">
      <c r="A119" s="1">
        <v>110</v>
      </c>
      <c r="B119" s="117" t="str">
        <f>'FORM 365'!E112</f>
        <v>WIDIA TUALIYAH</v>
      </c>
      <c r="C119" s="207">
        <f>'FORM 365'!B112</f>
        <v>44173.317106481503</v>
      </c>
      <c r="D119" s="207"/>
      <c r="E119" s="205">
        <f>'FORM 365'!C112</f>
        <v>44173.352581018502</v>
      </c>
      <c r="F119" s="206"/>
      <c r="G119" s="179">
        <f>'FORM 365'!C112</f>
        <v>44173.352581018502</v>
      </c>
      <c r="H119" s="133">
        <f>'FORM 365'!R112</f>
        <v>5</v>
      </c>
      <c r="I119" s="133">
        <f>IF(H119='DATA GURU'!$C$33,1,0)</f>
        <v>1</v>
      </c>
      <c r="J119" s="133">
        <f>'FORM 365'!U112</f>
        <v>5</v>
      </c>
      <c r="K119" s="133">
        <f>IF(J119='DATA GURU'!$C$33,1,0)</f>
        <v>1</v>
      </c>
      <c r="L119" s="133">
        <f>'FORM 365'!X112</f>
        <v>0</v>
      </c>
      <c r="M119" s="133">
        <f>IF(L119='DATA GURU'!$C$33,1,0)</f>
        <v>0</v>
      </c>
      <c r="N119" s="133">
        <f>'FORM 365'!AA112</f>
        <v>0</v>
      </c>
      <c r="O119" s="133">
        <f>IF(N119='DATA GURU'!$C$33,1,0)</f>
        <v>0</v>
      </c>
      <c r="P119" s="133">
        <f>'FORM 365'!AD112</f>
        <v>5</v>
      </c>
      <c r="Q119" s="133">
        <f>IF(P119='DATA GURU'!$C$33,1,0)</f>
        <v>1</v>
      </c>
      <c r="R119" s="133">
        <f>'FORM 365'!AG112</f>
        <v>5</v>
      </c>
      <c r="S119" s="133">
        <f>IF(R119='DATA GURU'!$C$33,1,0)</f>
        <v>1</v>
      </c>
      <c r="T119" s="133">
        <f>'FORM 365'!AJ112</f>
        <v>0</v>
      </c>
      <c r="U119" s="133">
        <f>IF(T119='DATA GURU'!$C$33,1,0)</f>
        <v>0</v>
      </c>
      <c r="V119" s="133">
        <f>'FORM 365'!AM112</f>
        <v>5</v>
      </c>
      <c r="W119" s="133">
        <f>IF(V119='DATA GURU'!$C$33,1,0)</f>
        <v>1</v>
      </c>
      <c r="X119" s="133">
        <f>'FORM 365'!AP112</f>
        <v>0</v>
      </c>
      <c r="Y119" s="133">
        <f>IF(X119='DATA GURU'!$C$33,1,0)</f>
        <v>0</v>
      </c>
      <c r="Z119" s="133">
        <f>'FORM 365'!AS112</f>
        <v>0</v>
      </c>
      <c r="AA119" s="133">
        <f>IF(Z119='DATA GURU'!$C$33,1,0)</f>
        <v>0</v>
      </c>
      <c r="AB119" s="133">
        <f>'FORM 365'!AV112</f>
        <v>5</v>
      </c>
      <c r="AC119" s="133">
        <f>IF(AB119='DATA GURU'!$C$33,1,0)</f>
        <v>1</v>
      </c>
      <c r="AD119" s="133">
        <f>'FORM 365'!AY112</f>
        <v>5</v>
      </c>
      <c r="AE119" s="133">
        <f>IF(AD119='DATA GURU'!$C$33,1,0)</f>
        <v>1</v>
      </c>
      <c r="AF119" s="133">
        <f>'FORM 365'!BB112</f>
        <v>0</v>
      </c>
      <c r="AG119" s="133">
        <f>IF(AF119='DATA GURU'!$C$33,1,0)</f>
        <v>0</v>
      </c>
      <c r="AH119" s="133">
        <f>'FORM 365'!BE112</f>
        <v>5</v>
      </c>
      <c r="AI119" s="133">
        <f>IF(AH119='DATA GURU'!$C$33,1,0)</f>
        <v>1</v>
      </c>
      <c r="AJ119" s="133">
        <f>'FORM 365'!BH112</f>
        <v>0</v>
      </c>
      <c r="AK119" s="133">
        <f>IF(AJ119='DATA GURU'!$C$33,1,0)</f>
        <v>0</v>
      </c>
      <c r="AL119" s="133">
        <f>'FORM 365'!BK112</f>
        <v>5</v>
      </c>
      <c r="AM119" s="133">
        <f>IF(AL119='DATA GURU'!$C$33,1,0)</f>
        <v>1</v>
      </c>
      <c r="AN119" s="133">
        <f>'FORM 365'!BN112</f>
        <v>0</v>
      </c>
      <c r="AO119" s="133">
        <f>IF(AN119='DATA GURU'!$C$33,1,0)</f>
        <v>0</v>
      </c>
      <c r="AP119" s="133">
        <f>'FORM 365'!BQ112</f>
        <v>5</v>
      </c>
      <c r="AQ119" s="133">
        <f>IF(AP119='DATA GURU'!$C$33,1,0)</f>
        <v>1</v>
      </c>
      <c r="AR119" s="133">
        <f>'FORM 365'!BT112</f>
        <v>5</v>
      </c>
      <c r="AS119" s="133">
        <f>IF(AR119='DATA GURU'!$C$33,1,0)</f>
        <v>1</v>
      </c>
      <c r="AT119" s="133">
        <f>'FORM 365'!BW112</f>
        <v>5</v>
      </c>
      <c r="AU119" s="133">
        <f>IF(AT119='DATA GURU'!$C$33,1,0)</f>
        <v>1</v>
      </c>
      <c r="AV119" s="134">
        <f t="shared" si="11"/>
        <v>12</v>
      </c>
      <c r="AW119" s="133">
        <f>'DATA GURU'!$C$23-AV119</f>
        <v>8</v>
      </c>
      <c r="AX119" s="135">
        <f>AV119*'DATA GURU'!$C$33</f>
        <v>60</v>
      </c>
      <c r="AY119" s="136" t="str">
        <f>IF(AX119&gt;='DATA GURU'!$C$21+20,"BAIK SEKALI",IF(AX119&gt;='DATA GURU'!$C$21,"BAIK ",IF(AX119&gt;='DATA GURU'!$C$21-10,"CUKUP",IF(AX119&gt;='DATA GURU'!$C$21-20,"KURANG",IF(AX119&lt;='DATA GURU'!$C$21-20,"KURANG SEKALI")))))</f>
        <v>KURANG</v>
      </c>
      <c r="AZ119" s="190" t="str">
        <f>'FORM 365'!K112</f>
        <v>XII IPS 1</v>
      </c>
      <c r="BB119" s="153">
        <f>IF(AZ119=KELAS!$N$3,COUNTIFS($B$10:$B$115,"&lt;"&amp;B119,$AZ$10:$AZ$115,KELAS!$N$3)+COUNTIFS($B$10:$B119,B119,$AZ$10:$AZ119,KELAS!$N$3),"")</f>
        <v>14</v>
      </c>
    </row>
    <row r="120" spans="1:54" ht="15" x14ac:dyDescent="0.25">
      <c r="A120" s="3">
        <v>111</v>
      </c>
      <c r="B120" s="117" t="str">
        <f>'FORM 365'!E113</f>
        <v>SITI SARIHAT</v>
      </c>
      <c r="C120" s="207">
        <f>'FORM 365'!B113</f>
        <v>44173.313391203701</v>
      </c>
      <c r="D120" s="207"/>
      <c r="E120" s="205">
        <f>'FORM 365'!C113</f>
        <v>44173.352673611102</v>
      </c>
      <c r="F120" s="206"/>
      <c r="G120" s="179">
        <f>'FORM 365'!C113</f>
        <v>44173.352673611102</v>
      </c>
      <c r="H120" s="133">
        <f>'FORM 365'!R113</f>
        <v>5</v>
      </c>
      <c r="I120" s="133">
        <f>IF(H120='DATA GURU'!$C$33,1,0)</f>
        <v>1</v>
      </c>
      <c r="J120" s="133">
        <f>'FORM 365'!U113</f>
        <v>0</v>
      </c>
      <c r="K120" s="133">
        <f>IF(J120='DATA GURU'!$C$33,1,0)</f>
        <v>0</v>
      </c>
      <c r="L120" s="133">
        <f>'FORM 365'!X113</f>
        <v>0</v>
      </c>
      <c r="M120" s="133">
        <f>IF(L120='DATA GURU'!$C$33,1,0)</f>
        <v>0</v>
      </c>
      <c r="N120" s="133">
        <f>'FORM 365'!AA113</f>
        <v>5</v>
      </c>
      <c r="O120" s="133">
        <f>IF(N120='DATA GURU'!$C$33,1,0)</f>
        <v>1</v>
      </c>
      <c r="P120" s="133">
        <f>'FORM 365'!AD113</f>
        <v>5</v>
      </c>
      <c r="Q120" s="133">
        <f>IF(P120='DATA GURU'!$C$33,1,0)</f>
        <v>1</v>
      </c>
      <c r="R120" s="133">
        <f>'FORM 365'!AG113</f>
        <v>5</v>
      </c>
      <c r="S120" s="133">
        <f>IF(R120='DATA GURU'!$C$33,1,0)</f>
        <v>1</v>
      </c>
      <c r="T120" s="133">
        <f>'FORM 365'!AJ113</f>
        <v>5</v>
      </c>
      <c r="U120" s="133">
        <f>IF(T120='DATA GURU'!$C$33,1,0)</f>
        <v>1</v>
      </c>
      <c r="V120" s="133">
        <f>'FORM 365'!AM113</f>
        <v>5</v>
      </c>
      <c r="W120" s="133">
        <f>IF(V120='DATA GURU'!$C$33,1,0)</f>
        <v>1</v>
      </c>
      <c r="X120" s="133">
        <f>'FORM 365'!AP113</f>
        <v>5</v>
      </c>
      <c r="Y120" s="133">
        <f>IF(X120='DATA GURU'!$C$33,1,0)</f>
        <v>1</v>
      </c>
      <c r="Z120" s="133">
        <f>'FORM 365'!AS113</f>
        <v>5</v>
      </c>
      <c r="AA120" s="133">
        <f>IF(Z120='DATA GURU'!$C$33,1,0)</f>
        <v>1</v>
      </c>
      <c r="AB120" s="133">
        <f>'FORM 365'!AV113</f>
        <v>5</v>
      </c>
      <c r="AC120" s="133">
        <f>IF(AB120='DATA GURU'!$C$33,1,0)</f>
        <v>1</v>
      </c>
      <c r="AD120" s="133">
        <f>'FORM 365'!AY113</f>
        <v>5</v>
      </c>
      <c r="AE120" s="133">
        <f>IF(AD120='DATA GURU'!$C$33,1,0)</f>
        <v>1</v>
      </c>
      <c r="AF120" s="133">
        <f>'FORM 365'!BB113</f>
        <v>5</v>
      </c>
      <c r="AG120" s="133">
        <f>IF(AF120='DATA GURU'!$C$33,1,0)</f>
        <v>1</v>
      </c>
      <c r="AH120" s="133">
        <f>'FORM 365'!BE113</f>
        <v>0</v>
      </c>
      <c r="AI120" s="133">
        <f>IF(AH120='DATA GURU'!$C$33,1,0)</f>
        <v>0</v>
      </c>
      <c r="AJ120" s="133">
        <f>'FORM 365'!BH113</f>
        <v>5</v>
      </c>
      <c r="AK120" s="133">
        <f>IF(AJ120='DATA GURU'!$C$33,1,0)</f>
        <v>1</v>
      </c>
      <c r="AL120" s="133">
        <f>'FORM 365'!BK113</f>
        <v>5</v>
      </c>
      <c r="AM120" s="133">
        <f>IF(AL120='DATA GURU'!$C$33,1,0)</f>
        <v>1</v>
      </c>
      <c r="AN120" s="133">
        <f>'FORM 365'!BN113</f>
        <v>5</v>
      </c>
      <c r="AO120" s="133">
        <f>IF(AN120='DATA GURU'!$C$33,1,0)</f>
        <v>1</v>
      </c>
      <c r="AP120" s="133">
        <f>'FORM 365'!BQ113</f>
        <v>5</v>
      </c>
      <c r="AQ120" s="133">
        <f>IF(AP120='DATA GURU'!$C$33,1,0)</f>
        <v>1</v>
      </c>
      <c r="AR120" s="133">
        <f>'FORM 365'!BT113</f>
        <v>5</v>
      </c>
      <c r="AS120" s="133">
        <f>IF(AR120='DATA GURU'!$C$33,1,0)</f>
        <v>1</v>
      </c>
      <c r="AT120" s="133">
        <f>'FORM 365'!BW113</f>
        <v>5</v>
      </c>
      <c r="AU120" s="133">
        <f>IF(AT120='DATA GURU'!$C$33,1,0)</f>
        <v>1</v>
      </c>
      <c r="AV120" s="134">
        <f t="shared" si="11"/>
        <v>17</v>
      </c>
      <c r="AW120" s="133">
        <f>'DATA GURU'!$C$23-AV120</f>
        <v>3</v>
      </c>
      <c r="AX120" s="135">
        <f>AV120*'DATA GURU'!$C$33</f>
        <v>85</v>
      </c>
      <c r="AY120" s="136" t="str">
        <f>IF(AX120&gt;='DATA GURU'!$C$21+20,"BAIK SEKALI",IF(AX120&gt;='DATA GURU'!$C$21,"BAIK ",IF(AX120&gt;='DATA GURU'!$C$21-10,"CUKUP",IF(AX120&gt;='DATA GURU'!$C$21-20,"KURANG",IF(AX120&lt;='DATA GURU'!$C$21-20,"KURANG SEKALI")))))</f>
        <v xml:space="preserve">BAIK </v>
      </c>
      <c r="AZ120" s="190" t="str">
        <f>'FORM 365'!K113</f>
        <v>XII IPA 1</v>
      </c>
      <c r="BB120" s="153" t="str">
        <f>IF(AZ120=KELAS!$N$3,COUNTIFS($B$10:$B$115,"&lt;"&amp;B120,$AZ$10:$AZ$115,KELAS!$N$3)+COUNTIFS($B$10:$B120,B120,$AZ$10:$AZ120,KELAS!$N$3),"")</f>
        <v/>
      </c>
    </row>
    <row r="121" spans="1:54" ht="15" x14ac:dyDescent="0.25">
      <c r="A121" s="1">
        <v>112</v>
      </c>
      <c r="B121" s="117" t="str">
        <f>'FORM 365'!E114</f>
        <v>MARDIAH MARDIAH</v>
      </c>
      <c r="C121" s="207">
        <f>'FORM 365'!B114</f>
        <v>44173.352835648097</v>
      </c>
      <c r="D121" s="207"/>
      <c r="E121" s="205">
        <f>'FORM 365'!C114</f>
        <v>44173.352928240703</v>
      </c>
      <c r="F121" s="206"/>
      <c r="G121" s="179">
        <f>'FORM 365'!C114</f>
        <v>44173.352928240703</v>
      </c>
      <c r="H121" s="133">
        <f>'FORM 365'!R114</f>
        <v>5</v>
      </c>
      <c r="I121" s="133">
        <f>IF(H121='DATA GURU'!$C$33,1,0)</f>
        <v>1</v>
      </c>
      <c r="J121" s="133">
        <f>'FORM 365'!U114</f>
        <v>0</v>
      </c>
      <c r="K121" s="133">
        <f>IF(J121='DATA GURU'!$C$33,1,0)</f>
        <v>0</v>
      </c>
      <c r="L121" s="133">
        <f>'FORM 365'!X114</f>
        <v>0</v>
      </c>
      <c r="M121" s="133">
        <f>IF(L121='DATA GURU'!$C$33,1,0)</f>
        <v>0</v>
      </c>
      <c r="N121" s="133">
        <f>'FORM 365'!AA114</f>
        <v>5</v>
      </c>
      <c r="O121" s="133">
        <f>IF(N121='DATA GURU'!$C$33,1,0)</f>
        <v>1</v>
      </c>
      <c r="P121" s="133">
        <f>'FORM 365'!AD114</f>
        <v>5</v>
      </c>
      <c r="Q121" s="133">
        <f>IF(P121='DATA GURU'!$C$33,1,0)</f>
        <v>1</v>
      </c>
      <c r="R121" s="133">
        <f>'FORM 365'!AG114</f>
        <v>5</v>
      </c>
      <c r="S121" s="133">
        <f>IF(R121='DATA GURU'!$C$33,1,0)</f>
        <v>1</v>
      </c>
      <c r="T121" s="133">
        <f>'FORM 365'!AJ114</f>
        <v>5</v>
      </c>
      <c r="U121" s="133">
        <f>IF(T121='DATA GURU'!$C$33,1,0)</f>
        <v>1</v>
      </c>
      <c r="V121" s="133">
        <f>'FORM 365'!AM114</f>
        <v>5</v>
      </c>
      <c r="W121" s="133">
        <f>IF(V121='DATA GURU'!$C$33,1,0)</f>
        <v>1</v>
      </c>
      <c r="X121" s="133">
        <f>'FORM 365'!AP114</f>
        <v>0</v>
      </c>
      <c r="Y121" s="133">
        <f>IF(X121='DATA GURU'!$C$33,1,0)</f>
        <v>0</v>
      </c>
      <c r="Z121" s="133">
        <f>'FORM 365'!AS114</f>
        <v>5</v>
      </c>
      <c r="AA121" s="133">
        <f>IF(Z121='DATA GURU'!$C$33,1,0)</f>
        <v>1</v>
      </c>
      <c r="AB121" s="133">
        <f>'FORM 365'!AV114</f>
        <v>5</v>
      </c>
      <c r="AC121" s="133">
        <f>IF(AB121='DATA GURU'!$C$33,1,0)</f>
        <v>1</v>
      </c>
      <c r="AD121" s="133">
        <f>'FORM 365'!AY114</f>
        <v>5</v>
      </c>
      <c r="AE121" s="133">
        <f>IF(AD121='DATA GURU'!$C$33,1,0)</f>
        <v>1</v>
      </c>
      <c r="AF121" s="133">
        <f>'FORM 365'!BB114</f>
        <v>5</v>
      </c>
      <c r="AG121" s="133">
        <f>IF(AF121='DATA GURU'!$C$33,1,0)</f>
        <v>1</v>
      </c>
      <c r="AH121" s="133">
        <f>'FORM 365'!BE114</f>
        <v>0</v>
      </c>
      <c r="AI121" s="133">
        <f>IF(AH121='DATA GURU'!$C$33,1,0)</f>
        <v>0</v>
      </c>
      <c r="AJ121" s="133">
        <f>'FORM 365'!BH114</f>
        <v>5</v>
      </c>
      <c r="AK121" s="133">
        <f>IF(AJ121='DATA GURU'!$C$33,1,0)</f>
        <v>1</v>
      </c>
      <c r="AL121" s="133">
        <f>'FORM 365'!BK114</f>
        <v>5</v>
      </c>
      <c r="AM121" s="133">
        <f>IF(AL121='DATA GURU'!$C$33,1,0)</f>
        <v>1</v>
      </c>
      <c r="AN121" s="133">
        <f>'FORM 365'!BN114</f>
        <v>5</v>
      </c>
      <c r="AO121" s="133">
        <f>IF(AN121='DATA GURU'!$C$33,1,0)</f>
        <v>1</v>
      </c>
      <c r="AP121" s="133">
        <f>'FORM 365'!BQ114</f>
        <v>5</v>
      </c>
      <c r="AQ121" s="133">
        <f>IF(AP121='DATA GURU'!$C$33,1,0)</f>
        <v>1</v>
      </c>
      <c r="AR121" s="133">
        <f>'FORM 365'!BT114</f>
        <v>5</v>
      </c>
      <c r="AS121" s="133">
        <f>IF(AR121='DATA GURU'!$C$33,1,0)</f>
        <v>1</v>
      </c>
      <c r="AT121" s="133">
        <f>'FORM 365'!BW114</f>
        <v>5</v>
      </c>
      <c r="AU121" s="133">
        <f>IF(AT121='DATA GURU'!$C$33,1,0)</f>
        <v>1</v>
      </c>
      <c r="AV121" s="134">
        <f t="shared" si="11"/>
        <v>16</v>
      </c>
      <c r="AW121" s="133">
        <f>'DATA GURU'!$C$23-AV121</f>
        <v>4</v>
      </c>
      <c r="AX121" s="135">
        <f>AV121*'DATA GURU'!$C$33</f>
        <v>80</v>
      </c>
      <c r="AY121" s="136" t="str">
        <f>IF(AX121&gt;='DATA GURU'!$C$21+20,"BAIK SEKALI",IF(AX121&gt;='DATA GURU'!$C$21,"BAIK ",IF(AX121&gt;='DATA GURU'!$C$21-10,"CUKUP",IF(AX121&gt;='DATA GURU'!$C$21-20,"KURANG",IF(AX121&lt;='DATA GURU'!$C$21-20,"KURANG SEKALI")))))</f>
        <v xml:space="preserve">BAIK </v>
      </c>
      <c r="AZ121" s="190" t="str">
        <f>'FORM 365'!K114</f>
        <v>XII IPS 1</v>
      </c>
      <c r="BB121" s="153">
        <f>IF(AZ121=KELAS!$N$3,COUNTIFS($B$10:$B$115,"&lt;"&amp;B121,$AZ$10:$AZ$115,KELAS!$N$3)+COUNTIFS($B$10:$B121,B121,$AZ$10:$AZ121,KELAS!$N$3),"")</f>
        <v>7</v>
      </c>
    </row>
    <row r="122" spans="1:54" ht="15" x14ac:dyDescent="0.25">
      <c r="A122" s="3">
        <v>113</v>
      </c>
      <c r="B122" s="117" t="str">
        <f>'FORM 365'!E115</f>
        <v>IRMA YANTI</v>
      </c>
      <c r="C122" s="207">
        <f>'FORM 365'!B115</f>
        <v>44173.322152777801</v>
      </c>
      <c r="D122" s="207"/>
      <c r="E122" s="205">
        <f>'FORM 365'!C115</f>
        <v>44173.352962962999</v>
      </c>
      <c r="F122" s="206"/>
      <c r="G122" s="179">
        <f>'FORM 365'!C115</f>
        <v>44173.352962962999</v>
      </c>
      <c r="H122" s="133">
        <f>'FORM 365'!R115</f>
        <v>5</v>
      </c>
      <c r="I122" s="133">
        <f>IF(H122='DATA GURU'!$C$33,1,0)</f>
        <v>1</v>
      </c>
      <c r="J122" s="133">
        <f>'FORM 365'!U115</f>
        <v>5</v>
      </c>
      <c r="K122" s="133">
        <f>IF(J122='DATA GURU'!$C$33,1,0)</f>
        <v>1</v>
      </c>
      <c r="L122" s="133">
        <f>'FORM 365'!X115</f>
        <v>0</v>
      </c>
      <c r="M122" s="133">
        <f>IF(L122='DATA GURU'!$C$33,1,0)</f>
        <v>0</v>
      </c>
      <c r="N122" s="133">
        <f>'FORM 365'!AA115</f>
        <v>5</v>
      </c>
      <c r="O122" s="133">
        <f>IF(N122='DATA GURU'!$C$33,1,0)</f>
        <v>1</v>
      </c>
      <c r="P122" s="133">
        <f>'FORM 365'!AD115</f>
        <v>0</v>
      </c>
      <c r="Q122" s="133">
        <f>IF(P122='DATA GURU'!$C$33,1,0)</f>
        <v>0</v>
      </c>
      <c r="R122" s="133">
        <f>'FORM 365'!AG115</f>
        <v>5</v>
      </c>
      <c r="S122" s="133">
        <f>IF(R122='DATA GURU'!$C$33,1,0)</f>
        <v>1</v>
      </c>
      <c r="T122" s="133">
        <f>'FORM 365'!AJ115</f>
        <v>0</v>
      </c>
      <c r="U122" s="133">
        <f>IF(T122='DATA GURU'!$C$33,1,0)</f>
        <v>0</v>
      </c>
      <c r="V122" s="133">
        <f>'FORM 365'!AM115</f>
        <v>0</v>
      </c>
      <c r="W122" s="133">
        <f>IF(V122='DATA GURU'!$C$33,1,0)</f>
        <v>0</v>
      </c>
      <c r="X122" s="133">
        <f>'FORM 365'!AP115</f>
        <v>0</v>
      </c>
      <c r="Y122" s="133">
        <f>IF(X122='DATA GURU'!$C$33,1,0)</f>
        <v>0</v>
      </c>
      <c r="Z122" s="133">
        <f>'FORM 365'!AS115</f>
        <v>5</v>
      </c>
      <c r="AA122" s="133">
        <f>IF(Z122='DATA GURU'!$C$33,1,0)</f>
        <v>1</v>
      </c>
      <c r="AB122" s="133">
        <f>'FORM 365'!AV115</f>
        <v>0</v>
      </c>
      <c r="AC122" s="133">
        <f>IF(AB122='DATA GURU'!$C$33,1,0)</f>
        <v>0</v>
      </c>
      <c r="AD122" s="133">
        <f>'FORM 365'!AY115</f>
        <v>0</v>
      </c>
      <c r="AE122" s="133">
        <f>IF(AD122='DATA GURU'!$C$33,1,0)</f>
        <v>0</v>
      </c>
      <c r="AF122" s="133">
        <f>'FORM 365'!BB115</f>
        <v>5</v>
      </c>
      <c r="AG122" s="133">
        <f>IF(AF122='DATA GURU'!$C$33,1,0)</f>
        <v>1</v>
      </c>
      <c r="AH122" s="133">
        <f>'FORM 365'!BE115</f>
        <v>0</v>
      </c>
      <c r="AI122" s="133">
        <f>IF(AH122='DATA GURU'!$C$33,1,0)</f>
        <v>0</v>
      </c>
      <c r="AJ122" s="133">
        <f>'FORM 365'!BH115</f>
        <v>0</v>
      </c>
      <c r="AK122" s="133">
        <f>IF(AJ122='DATA GURU'!$C$33,1,0)</f>
        <v>0</v>
      </c>
      <c r="AL122" s="133">
        <f>'FORM 365'!BK115</f>
        <v>0</v>
      </c>
      <c r="AM122" s="133">
        <f>IF(AL122='DATA GURU'!$C$33,1,0)</f>
        <v>0</v>
      </c>
      <c r="AN122" s="133">
        <f>'FORM 365'!BN115</f>
        <v>5</v>
      </c>
      <c r="AO122" s="133">
        <f>IF(AN122='DATA GURU'!$C$33,1,0)</f>
        <v>1</v>
      </c>
      <c r="AP122" s="133">
        <f>'FORM 365'!BQ115</f>
        <v>0</v>
      </c>
      <c r="AQ122" s="133">
        <f>IF(AP122='DATA GURU'!$C$33,1,0)</f>
        <v>0</v>
      </c>
      <c r="AR122" s="133">
        <f>'FORM 365'!BT115</f>
        <v>0</v>
      </c>
      <c r="AS122" s="133">
        <f>IF(AR122='DATA GURU'!$C$33,1,0)</f>
        <v>0</v>
      </c>
      <c r="AT122" s="133">
        <f>'FORM 365'!BW115</f>
        <v>5</v>
      </c>
      <c r="AU122" s="133">
        <f>IF(AT122='DATA GURU'!$C$33,1,0)</f>
        <v>1</v>
      </c>
      <c r="AV122" s="134">
        <f t="shared" si="11"/>
        <v>8</v>
      </c>
      <c r="AW122" s="133">
        <f>'DATA GURU'!$C$23-AV122</f>
        <v>12</v>
      </c>
      <c r="AX122" s="135">
        <f>AV122*'DATA GURU'!$C$33</f>
        <v>40</v>
      </c>
      <c r="AY122" s="136" t="str">
        <f>IF(AX122&gt;='DATA GURU'!$C$21+20,"BAIK SEKALI",IF(AX122&gt;='DATA GURU'!$C$21,"BAIK ",IF(AX122&gt;='DATA GURU'!$C$21-10,"CUKUP",IF(AX122&gt;='DATA GURU'!$C$21-20,"KURANG",IF(AX122&lt;='DATA GURU'!$C$21-20,"KURANG SEKALI")))))</f>
        <v>KURANG SEKALI</v>
      </c>
      <c r="AZ122" s="190" t="str">
        <f>'FORM 365'!K115</f>
        <v>XII IPA 1</v>
      </c>
      <c r="BB122" s="153" t="str">
        <f>IF(AZ122=KELAS!$N$3,COUNTIFS($B$10:$B$115,"&lt;"&amp;B122,$AZ$10:$AZ$115,KELAS!$N$3)+COUNTIFS($B$10:$B122,B122,$AZ$10:$AZ122,KELAS!$N$3),"")</f>
        <v/>
      </c>
    </row>
    <row r="123" spans="1:54" ht="15" x14ac:dyDescent="0.25">
      <c r="A123" s="1">
        <v>114</v>
      </c>
      <c r="B123" s="117" t="str">
        <f>'FORM 365'!E116</f>
        <v>DICKY SYARIFUDIN</v>
      </c>
      <c r="C123" s="207">
        <f>'FORM 365'!B116</f>
        <v>44173.334444444401</v>
      </c>
      <c r="D123" s="207"/>
      <c r="E123" s="205">
        <f>'FORM 365'!C116</f>
        <v>44173.353148148097</v>
      </c>
      <c r="F123" s="206"/>
      <c r="G123" s="179">
        <f>'FORM 365'!C116</f>
        <v>44173.353148148097</v>
      </c>
      <c r="H123" s="133">
        <f>'FORM 365'!R116</f>
        <v>0</v>
      </c>
      <c r="I123" s="133">
        <f>IF(H123='DATA GURU'!$C$33,1,0)</f>
        <v>0</v>
      </c>
      <c r="J123" s="133">
        <f>'FORM 365'!U116</f>
        <v>5</v>
      </c>
      <c r="K123" s="133">
        <f>IF(J123='DATA GURU'!$C$33,1,0)</f>
        <v>1</v>
      </c>
      <c r="L123" s="133">
        <f>'FORM 365'!X116</f>
        <v>0</v>
      </c>
      <c r="M123" s="133">
        <f>IF(L123='DATA GURU'!$C$33,1,0)</f>
        <v>0</v>
      </c>
      <c r="N123" s="133">
        <f>'FORM 365'!AA116</f>
        <v>5</v>
      </c>
      <c r="O123" s="133">
        <f>IF(N123='DATA GURU'!$C$33,1,0)</f>
        <v>1</v>
      </c>
      <c r="P123" s="133">
        <f>'FORM 365'!AD116</f>
        <v>5</v>
      </c>
      <c r="Q123" s="133">
        <f>IF(P123='DATA GURU'!$C$33,1,0)</f>
        <v>1</v>
      </c>
      <c r="R123" s="133">
        <f>'FORM 365'!AG116</f>
        <v>0</v>
      </c>
      <c r="S123" s="133">
        <f>IF(R123='DATA GURU'!$C$33,1,0)</f>
        <v>0</v>
      </c>
      <c r="T123" s="133">
        <f>'FORM 365'!AJ116</f>
        <v>5</v>
      </c>
      <c r="U123" s="133">
        <f>IF(T123='DATA GURU'!$C$33,1,0)</f>
        <v>1</v>
      </c>
      <c r="V123" s="133">
        <f>'FORM 365'!AM116</f>
        <v>0</v>
      </c>
      <c r="W123" s="133">
        <f>IF(V123='DATA GURU'!$C$33,1,0)</f>
        <v>0</v>
      </c>
      <c r="X123" s="133">
        <f>'FORM 365'!AP116</f>
        <v>0</v>
      </c>
      <c r="Y123" s="133">
        <f>IF(X123='DATA GURU'!$C$33,1,0)</f>
        <v>0</v>
      </c>
      <c r="Z123" s="133">
        <f>'FORM 365'!AS116</f>
        <v>5</v>
      </c>
      <c r="AA123" s="133">
        <f>IF(Z123='DATA GURU'!$C$33,1,0)</f>
        <v>1</v>
      </c>
      <c r="AB123" s="133">
        <f>'FORM 365'!AV116</f>
        <v>0</v>
      </c>
      <c r="AC123" s="133">
        <f>IF(AB123='DATA GURU'!$C$33,1,0)</f>
        <v>0</v>
      </c>
      <c r="AD123" s="133">
        <f>'FORM 365'!AY116</f>
        <v>0</v>
      </c>
      <c r="AE123" s="133">
        <f>IF(AD123='DATA GURU'!$C$33,1,0)</f>
        <v>0</v>
      </c>
      <c r="AF123" s="133">
        <f>'FORM 365'!BB116</f>
        <v>0</v>
      </c>
      <c r="AG123" s="133">
        <f>IF(AF123='DATA GURU'!$C$33,1,0)</f>
        <v>0</v>
      </c>
      <c r="AH123" s="133">
        <f>'FORM 365'!BE116</f>
        <v>5</v>
      </c>
      <c r="AI123" s="133">
        <f>IF(AH123='DATA GURU'!$C$33,1,0)</f>
        <v>1</v>
      </c>
      <c r="AJ123" s="133">
        <f>'FORM 365'!BH116</f>
        <v>5</v>
      </c>
      <c r="AK123" s="133">
        <f>IF(AJ123='DATA GURU'!$C$33,1,0)</f>
        <v>1</v>
      </c>
      <c r="AL123" s="133">
        <f>'FORM 365'!BK116</f>
        <v>0</v>
      </c>
      <c r="AM123" s="133">
        <f>IF(AL123='DATA GURU'!$C$33,1,0)</f>
        <v>0</v>
      </c>
      <c r="AN123" s="133">
        <f>'FORM 365'!BN116</f>
        <v>0</v>
      </c>
      <c r="AO123" s="133">
        <f>IF(AN123='DATA GURU'!$C$33,1,0)</f>
        <v>0</v>
      </c>
      <c r="AP123" s="133">
        <f>'FORM 365'!BQ116</f>
        <v>5</v>
      </c>
      <c r="AQ123" s="133">
        <f>IF(AP123='DATA GURU'!$C$33,1,0)</f>
        <v>1</v>
      </c>
      <c r="AR123" s="133">
        <f>'FORM 365'!BT116</f>
        <v>0</v>
      </c>
      <c r="AS123" s="133">
        <f>IF(AR123='DATA GURU'!$C$33,1,0)</f>
        <v>0</v>
      </c>
      <c r="AT123" s="133">
        <f>'FORM 365'!BW116</f>
        <v>5</v>
      </c>
      <c r="AU123" s="133">
        <f>IF(AT123='DATA GURU'!$C$33,1,0)</f>
        <v>1</v>
      </c>
      <c r="AV123" s="134">
        <f t="shared" si="11"/>
        <v>9</v>
      </c>
      <c r="AW123" s="133">
        <f>'DATA GURU'!$C$23-AV123</f>
        <v>11</v>
      </c>
      <c r="AX123" s="135">
        <f>AV123*'DATA GURU'!$C$33</f>
        <v>45</v>
      </c>
      <c r="AY123" s="136" t="str">
        <f>IF(AX123&gt;='DATA GURU'!$C$21+20,"BAIK SEKALI",IF(AX123&gt;='DATA GURU'!$C$21,"BAIK ",IF(AX123&gt;='DATA GURU'!$C$21-10,"CUKUP",IF(AX123&gt;='DATA GURU'!$C$21-20,"KURANG",IF(AX123&lt;='DATA GURU'!$C$21-20,"KURANG SEKALI")))))</f>
        <v>KURANG SEKALI</v>
      </c>
      <c r="AZ123" s="190" t="str">
        <f>'FORM 365'!K116</f>
        <v>XII IPS 2</v>
      </c>
      <c r="BB123" s="153" t="str">
        <f>IF(AZ123=KELAS!$N$3,COUNTIFS($B$10:$B$115,"&lt;"&amp;B123,$AZ$10:$AZ$115,KELAS!$N$3)+COUNTIFS($B$10:$B123,B123,$AZ$10:$AZ123,KELAS!$N$3),"")</f>
        <v/>
      </c>
    </row>
    <row r="124" spans="1:54" ht="15" x14ac:dyDescent="0.25">
      <c r="A124" s="3">
        <v>115</v>
      </c>
      <c r="B124" s="117" t="str">
        <f>'FORM 365'!E117</f>
        <v>RIZKY ANWAR</v>
      </c>
      <c r="C124" s="207">
        <f>'FORM 365'!B117</f>
        <v>44173.334756944401</v>
      </c>
      <c r="D124" s="207"/>
      <c r="E124" s="205">
        <f>'FORM 365'!C117</f>
        <v>44173.3536805556</v>
      </c>
      <c r="F124" s="206"/>
      <c r="G124" s="179">
        <f>'FORM 365'!C117</f>
        <v>44173.3536805556</v>
      </c>
      <c r="H124" s="133">
        <f>'FORM 365'!R117</f>
        <v>0</v>
      </c>
      <c r="I124" s="133">
        <f>IF(H124='DATA GURU'!$C$33,1,0)</f>
        <v>0</v>
      </c>
      <c r="J124" s="133">
        <f>'FORM 365'!U117</f>
        <v>5</v>
      </c>
      <c r="K124" s="133">
        <f>IF(J124='DATA GURU'!$C$33,1,0)</f>
        <v>1</v>
      </c>
      <c r="L124" s="133">
        <f>'FORM 365'!X117</f>
        <v>0</v>
      </c>
      <c r="M124" s="133">
        <f>IF(L124='DATA GURU'!$C$33,1,0)</f>
        <v>0</v>
      </c>
      <c r="N124" s="133">
        <f>'FORM 365'!AA117</f>
        <v>5</v>
      </c>
      <c r="O124" s="133">
        <f>IF(N124='DATA GURU'!$C$33,1,0)</f>
        <v>1</v>
      </c>
      <c r="P124" s="133">
        <f>'FORM 365'!AD117</f>
        <v>5</v>
      </c>
      <c r="Q124" s="133">
        <f>IF(P124='DATA GURU'!$C$33,1,0)</f>
        <v>1</v>
      </c>
      <c r="R124" s="133">
        <f>'FORM 365'!AG117</f>
        <v>0</v>
      </c>
      <c r="S124" s="133">
        <f>IF(R124='DATA GURU'!$C$33,1,0)</f>
        <v>0</v>
      </c>
      <c r="T124" s="133">
        <f>'FORM 365'!AJ117</f>
        <v>5</v>
      </c>
      <c r="U124" s="133">
        <f>IF(T124='DATA GURU'!$C$33,1,0)</f>
        <v>1</v>
      </c>
      <c r="V124" s="133">
        <f>'FORM 365'!AM117</f>
        <v>0</v>
      </c>
      <c r="W124" s="133">
        <f>IF(V124='DATA GURU'!$C$33,1,0)</f>
        <v>0</v>
      </c>
      <c r="X124" s="133">
        <f>'FORM 365'!AP117</f>
        <v>0</v>
      </c>
      <c r="Y124" s="133">
        <f>IF(X124='DATA GURU'!$C$33,1,0)</f>
        <v>0</v>
      </c>
      <c r="Z124" s="133">
        <f>'FORM 365'!AS117</f>
        <v>5</v>
      </c>
      <c r="AA124" s="133">
        <f>IF(Z124='DATA GURU'!$C$33,1,0)</f>
        <v>1</v>
      </c>
      <c r="AB124" s="133">
        <f>'FORM 365'!AV117</f>
        <v>0</v>
      </c>
      <c r="AC124" s="133">
        <f>IF(AB124='DATA GURU'!$C$33,1,0)</f>
        <v>0</v>
      </c>
      <c r="AD124" s="133">
        <f>'FORM 365'!AY117</f>
        <v>0</v>
      </c>
      <c r="AE124" s="133">
        <f>IF(AD124='DATA GURU'!$C$33,1,0)</f>
        <v>0</v>
      </c>
      <c r="AF124" s="133">
        <f>'FORM 365'!BB117</f>
        <v>5</v>
      </c>
      <c r="AG124" s="133">
        <f>IF(AF124='DATA GURU'!$C$33,1,0)</f>
        <v>1</v>
      </c>
      <c r="AH124" s="133">
        <f>'FORM 365'!BE117</f>
        <v>5</v>
      </c>
      <c r="AI124" s="133">
        <f>IF(AH124='DATA GURU'!$C$33,1,0)</f>
        <v>1</v>
      </c>
      <c r="AJ124" s="133">
        <f>'FORM 365'!BH117</f>
        <v>5</v>
      </c>
      <c r="AK124" s="133">
        <f>IF(AJ124='DATA GURU'!$C$33,1,0)</f>
        <v>1</v>
      </c>
      <c r="AL124" s="133">
        <f>'FORM 365'!BK117</f>
        <v>0</v>
      </c>
      <c r="AM124" s="133">
        <f>IF(AL124='DATA GURU'!$C$33,1,0)</f>
        <v>0</v>
      </c>
      <c r="AN124" s="133">
        <f>'FORM 365'!BN117</f>
        <v>0</v>
      </c>
      <c r="AO124" s="133">
        <f>IF(AN124='DATA GURU'!$C$33,1,0)</f>
        <v>0</v>
      </c>
      <c r="AP124" s="133">
        <f>'FORM 365'!BQ117</f>
        <v>0</v>
      </c>
      <c r="AQ124" s="133">
        <f>IF(AP124='DATA GURU'!$C$33,1,0)</f>
        <v>0</v>
      </c>
      <c r="AR124" s="133">
        <f>'FORM 365'!BT117</f>
        <v>0</v>
      </c>
      <c r="AS124" s="133">
        <f>IF(AR124='DATA GURU'!$C$33,1,0)</f>
        <v>0</v>
      </c>
      <c r="AT124" s="133">
        <f>'FORM 365'!BW117</f>
        <v>5</v>
      </c>
      <c r="AU124" s="133">
        <f>IF(AT124='DATA GURU'!$C$33,1,0)</f>
        <v>1</v>
      </c>
      <c r="AV124" s="134">
        <f t="shared" si="11"/>
        <v>9</v>
      </c>
      <c r="AW124" s="133">
        <f>'DATA GURU'!$C$23-AV124</f>
        <v>11</v>
      </c>
      <c r="AX124" s="135">
        <f>AV124*'DATA GURU'!$C$33</f>
        <v>45</v>
      </c>
      <c r="AY124" s="136" t="str">
        <f>IF(AX124&gt;='DATA GURU'!$C$21+20,"BAIK SEKALI",IF(AX124&gt;='DATA GURU'!$C$21,"BAIK ",IF(AX124&gt;='DATA GURU'!$C$21-10,"CUKUP",IF(AX124&gt;='DATA GURU'!$C$21-20,"KURANG",IF(AX124&lt;='DATA GURU'!$C$21-20,"KURANG SEKALI")))))</f>
        <v>KURANG SEKALI</v>
      </c>
      <c r="AZ124" s="190" t="str">
        <f>'FORM 365'!K117</f>
        <v>XII IPS 1</v>
      </c>
      <c r="BB124" s="153">
        <f>IF(AZ124=KELAS!$N$3,COUNTIFS($B$10:$B$115,"&lt;"&amp;B124,$AZ$10:$AZ$115,KELAS!$N$3)+COUNTIFS($B$10:$B124,B124,$AZ$10:$AZ124,KELAS!$N$3),"")</f>
        <v>10</v>
      </c>
    </row>
    <row r="125" spans="1:54" ht="15" x14ac:dyDescent="0.25">
      <c r="A125" s="1">
        <v>116</v>
      </c>
      <c r="B125" s="117" t="str">
        <f>'FORM 365'!E118</f>
        <v>PUTRI LILIYANI</v>
      </c>
      <c r="C125" s="207">
        <f>'FORM 365'!B118</f>
        <v>44173.3151967593</v>
      </c>
      <c r="D125" s="207"/>
      <c r="E125" s="205">
        <f>'FORM 365'!C118</f>
        <v>44173.354282407403</v>
      </c>
      <c r="F125" s="206"/>
      <c r="G125" s="179">
        <f>'FORM 365'!C118</f>
        <v>44173.354282407403</v>
      </c>
      <c r="H125" s="133">
        <f>'FORM 365'!R118</f>
        <v>5</v>
      </c>
      <c r="I125" s="133">
        <f>IF(H125='DATA GURU'!$C$33,1,0)</f>
        <v>1</v>
      </c>
      <c r="J125" s="133">
        <f>'FORM 365'!U118</f>
        <v>5</v>
      </c>
      <c r="K125" s="133">
        <f>IF(J125='DATA GURU'!$C$33,1,0)</f>
        <v>1</v>
      </c>
      <c r="L125" s="133">
        <f>'FORM 365'!X118</f>
        <v>0</v>
      </c>
      <c r="M125" s="133">
        <f>IF(L125='DATA GURU'!$C$33,1,0)</f>
        <v>0</v>
      </c>
      <c r="N125" s="133">
        <f>'FORM 365'!AA118</f>
        <v>5</v>
      </c>
      <c r="O125" s="133">
        <f>IF(N125='DATA GURU'!$C$33,1,0)</f>
        <v>1</v>
      </c>
      <c r="P125" s="133">
        <f>'FORM 365'!AD118</f>
        <v>5</v>
      </c>
      <c r="Q125" s="133">
        <f>IF(P125='DATA GURU'!$C$33,1,0)</f>
        <v>1</v>
      </c>
      <c r="R125" s="133">
        <f>'FORM 365'!AG118</f>
        <v>0</v>
      </c>
      <c r="S125" s="133">
        <f>IF(R125='DATA GURU'!$C$33,1,0)</f>
        <v>0</v>
      </c>
      <c r="T125" s="133">
        <f>'FORM 365'!AJ118</f>
        <v>5</v>
      </c>
      <c r="U125" s="133">
        <f>IF(T125='DATA GURU'!$C$33,1,0)</f>
        <v>1</v>
      </c>
      <c r="V125" s="133">
        <f>'FORM 365'!AM118</f>
        <v>5</v>
      </c>
      <c r="W125" s="133">
        <f>IF(V125='DATA GURU'!$C$33,1,0)</f>
        <v>1</v>
      </c>
      <c r="X125" s="133">
        <f>'FORM 365'!AP118</f>
        <v>0</v>
      </c>
      <c r="Y125" s="133">
        <f>IF(X125='DATA GURU'!$C$33,1,0)</f>
        <v>0</v>
      </c>
      <c r="Z125" s="133">
        <f>'FORM 365'!AS118</f>
        <v>5</v>
      </c>
      <c r="AA125" s="133">
        <f>IF(Z125='DATA GURU'!$C$33,1,0)</f>
        <v>1</v>
      </c>
      <c r="AB125" s="133">
        <f>'FORM 365'!AV118</f>
        <v>0</v>
      </c>
      <c r="AC125" s="133">
        <f>IF(AB125='DATA GURU'!$C$33,1,0)</f>
        <v>0</v>
      </c>
      <c r="AD125" s="133">
        <f>'FORM 365'!AY118</f>
        <v>5</v>
      </c>
      <c r="AE125" s="133">
        <f>IF(AD125='DATA GURU'!$C$33,1,0)</f>
        <v>1</v>
      </c>
      <c r="AF125" s="133">
        <f>'FORM 365'!BB118</f>
        <v>5</v>
      </c>
      <c r="AG125" s="133">
        <f>IF(AF125='DATA GURU'!$C$33,1,0)</f>
        <v>1</v>
      </c>
      <c r="AH125" s="133">
        <f>'FORM 365'!BE118</f>
        <v>5</v>
      </c>
      <c r="AI125" s="133">
        <f>IF(AH125='DATA GURU'!$C$33,1,0)</f>
        <v>1</v>
      </c>
      <c r="AJ125" s="133">
        <f>'FORM 365'!BH118</f>
        <v>5</v>
      </c>
      <c r="AK125" s="133">
        <f>IF(AJ125='DATA GURU'!$C$33,1,0)</f>
        <v>1</v>
      </c>
      <c r="AL125" s="133">
        <f>'FORM 365'!BK118</f>
        <v>5</v>
      </c>
      <c r="AM125" s="133">
        <f>IF(AL125='DATA GURU'!$C$33,1,0)</f>
        <v>1</v>
      </c>
      <c r="AN125" s="133">
        <f>'FORM 365'!BN118</f>
        <v>5</v>
      </c>
      <c r="AO125" s="133">
        <f>IF(AN125='DATA GURU'!$C$33,1,0)</f>
        <v>1</v>
      </c>
      <c r="AP125" s="133">
        <f>'FORM 365'!BQ118</f>
        <v>5</v>
      </c>
      <c r="AQ125" s="133">
        <f>IF(AP125='DATA GURU'!$C$33,1,0)</f>
        <v>1</v>
      </c>
      <c r="AR125" s="133">
        <f>'FORM 365'!BT118</f>
        <v>0</v>
      </c>
      <c r="AS125" s="133">
        <f>IF(AR125='DATA GURU'!$C$33,1,0)</f>
        <v>0</v>
      </c>
      <c r="AT125" s="133">
        <f>'FORM 365'!BW118</f>
        <v>5</v>
      </c>
      <c r="AU125" s="133">
        <f>IF(AT125='DATA GURU'!$C$33,1,0)</f>
        <v>1</v>
      </c>
      <c r="AV125" s="134">
        <f t="shared" si="11"/>
        <v>15</v>
      </c>
      <c r="AW125" s="133">
        <f>'DATA GURU'!$C$23-AV125</f>
        <v>5</v>
      </c>
      <c r="AX125" s="135">
        <f>AV125*'DATA GURU'!$C$33</f>
        <v>75</v>
      </c>
      <c r="AY125" s="136" t="str">
        <f>IF(AX125&gt;='DATA GURU'!$C$21+20,"BAIK SEKALI",IF(AX125&gt;='DATA GURU'!$C$21,"BAIK ",IF(AX125&gt;='DATA GURU'!$C$21-10,"CUKUP",IF(AX125&gt;='DATA GURU'!$C$21-20,"KURANG",IF(AX125&lt;='DATA GURU'!$C$21-20,"KURANG SEKALI")))))</f>
        <v xml:space="preserve">BAIK </v>
      </c>
      <c r="AZ125" s="190" t="str">
        <f>'FORM 365'!K118</f>
        <v>XII IPA 3</v>
      </c>
      <c r="BB125" s="153" t="str">
        <f>IF(AZ125=KELAS!$N$3,COUNTIFS($B$10:$B$115,"&lt;"&amp;B125,$AZ$10:$AZ$115,KELAS!$N$3)+COUNTIFS($B$10:$B125,B125,$AZ$10:$AZ125,KELAS!$N$3),"")</f>
        <v/>
      </c>
    </row>
    <row r="126" spans="1:54" ht="15" x14ac:dyDescent="0.25">
      <c r="A126" s="3">
        <v>117</v>
      </c>
      <c r="B126" s="117" t="str">
        <f>'FORM 365'!E119</f>
        <v>NUR CKOLIS</v>
      </c>
      <c r="C126" s="207">
        <f>'FORM 365'!B119</f>
        <v>44173.331446759301</v>
      </c>
      <c r="D126" s="207"/>
      <c r="E126" s="205">
        <f>'FORM 365'!C119</f>
        <v>44173.354375000003</v>
      </c>
      <c r="F126" s="206"/>
      <c r="G126" s="179">
        <f>'FORM 365'!C119</f>
        <v>44173.354375000003</v>
      </c>
      <c r="H126" s="133">
        <f>'FORM 365'!R119</f>
        <v>5</v>
      </c>
      <c r="I126" s="133">
        <f>IF(H126='DATA GURU'!$C$33,1,0)</f>
        <v>1</v>
      </c>
      <c r="J126" s="133">
        <f>'FORM 365'!U119</f>
        <v>5</v>
      </c>
      <c r="K126" s="133">
        <f>IF(J126='DATA GURU'!$C$33,1,0)</f>
        <v>1</v>
      </c>
      <c r="L126" s="133">
        <f>'FORM 365'!X119</f>
        <v>0</v>
      </c>
      <c r="M126" s="133">
        <f>IF(L126='DATA GURU'!$C$33,1,0)</f>
        <v>0</v>
      </c>
      <c r="N126" s="133">
        <f>'FORM 365'!AA119</f>
        <v>0</v>
      </c>
      <c r="O126" s="133">
        <f>IF(N126='DATA GURU'!$C$33,1,0)</f>
        <v>0</v>
      </c>
      <c r="P126" s="133">
        <f>'FORM 365'!AD119</f>
        <v>0</v>
      </c>
      <c r="Q126" s="133">
        <f>IF(P126='DATA GURU'!$C$33,1,0)</f>
        <v>0</v>
      </c>
      <c r="R126" s="133">
        <f>'FORM 365'!AG119</f>
        <v>5</v>
      </c>
      <c r="S126" s="133">
        <f>IF(R126='DATA GURU'!$C$33,1,0)</f>
        <v>1</v>
      </c>
      <c r="T126" s="133">
        <f>'FORM 365'!AJ119</f>
        <v>5</v>
      </c>
      <c r="U126" s="133">
        <f>IF(T126='DATA GURU'!$C$33,1,0)</f>
        <v>1</v>
      </c>
      <c r="V126" s="133">
        <f>'FORM 365'!AM119</f>
        <v>0</v>
      </c>
      <c r="W126" s="133">
        <f>IF(V126='DATA GURU'!$C$33,1,0)</f>
        <v>0</v>
      </c>
      <c r="X126" s="133">
        <f>'FORM 365'!AP119</f>
        <v>5</v>
      </c>
      <c r="Y126" s="133">
        <f>IF(X126='DATA GURU'!$C$33,1,0)</f>
        <v>1</v>
      </c>
      <c r="Z126" s="133">
        <f>'FORM 365'!AS119</f>
        <v>5</v>
      </c>
      <c r="AA126" s="133">
        <f>IF(Z126='DATA GURU'!$C$33,1,0)</f>
        <v>1</v>
      </c>
      <c r="AB126" s="133">
        <f>'FORM 365'!AV119</f>
        <v>0</v>
      </c>
      <c r="AC126" s="133">
        <f>IF(AB126='DATA GURU'!$C$33,1,0)</f>
        <v>0</v>
      </c>
      <c r="AD126" s="133">
        <f>'FORM 365'!AY119</f>
        <v>0</v>
      </c>
      <c r="AE126" s="133">
        <f>IF(AD126='DATA GURU'!$C$33,1,0)</f>
        <v>0</v>
      </c>
      <c r="AF126" s="133">
        <f>'FORM 365'!BB119</f>
        <v>5</v>
      </c>
      <c r="AG126" s="133">
        <f>IF(AF126='DATA GURU'!$C$33,1,0)</f>
        <v>1</v>
      </c>
      <c r="AH126" s="133">
        <f>'FORM 365'!BE119</f>
        <v>0</v>
      </c>
      <c r="AI126" s="133">
        <f>IF(AH126='DATA GURU'!$C$33,1,0)</f>
        <v>0</v>
      </c>
      <c r="AJ126" s="133">
        <f>'FORM 365'!BH119</f>
        <v>5</v>
      </c>
      <c r="AK126" s="133">
        <f>IF(AJ126='DATA GURU'!$C$33,1,0)</f>
        <v>1</v>
      </c>
      <c r="AL126" s="133">
        <f>'FORM 365'!BK119</f>
        <v>5</v>
      </c>
      <c r="AM126" s="133">
        <f>IF(AL126='DATA GURU'!$C$33,1,0)</f>
        <v>1</v>
      </c>
      <c r="AN126" s="133">
        <f>'FORM 365'!BN119</f>
        <v>0</v>
      </c>
      <c r="AO126" s="133">
        <f>IF(AN126='DATA GURU'!$C$33,1,0)</f>
        <v>0</v>
      </c>
      <c r="AP126" s="133">
        <f>'FORM 365'!BQ119</f>
        <v>5</v>
      </c>
      <c r="AQ126" s="133">
        <f>IF(AP126='DATA GURU'!$C$33,1,0)</f>
        <v>1</v>
      </c>
      <c r="AR126" s="133">
        <f>'FORM 365'!BT119</f>
        <v>0</v>
      </c>
      <c r="AS126" s="133">
        <f>IF(AR126='DATA GURU'!$C$33,1,0)</f>
        <v>0</v>
      </c>
      <c r="AT126" s="133">
        <f>'FORM 365'!BW119</f>
        <v>5</v>
      </c>
      <c r="AU126" s="133">
        <f>IF(AT126='DATA GURU'!$C$33,1,0)</f>
        <v>1</v>
      </c>
      <c r="AV126" s="134">
        <f t="shared" si="11"/>
        <v>11</v>
      </c>
      <c r="AW126" s="133">
        <f>'DATA GURU'!$C$23-AV126</f>
        <v>9</v>
      </c>
      <c r="AX126" s="135">
        <f>AV126*'DATA GURU'!$C$33</f>
        <v>55</v>
      </c>
      <c r="AY126" s="136" t="str">
        <f>IF(AX126&gt;='DATA GURU'!$C$21+20,"BAIK SEKALI",IF(AX126&gt;='DATA GURU'!$C$21,"BAIK ",IF(AX126&gt;='DATA GURU'!$C$21-10,"CUKUP",IF(AX126&gt;='DATA GURU'!$C$21-20,"KURANG",IF(AX126&lt;='DATA GURU'!$C$21-20,"KURANG SEKALI")))))</f>
        <v>KURANG</v>
      </c>
      <c r="AZ126" s="190" t="str">
        <f>'FORM 365'!K119</f>
        <v>XII IPA 2</v>
      </c>
      <c r="BB126" s="153" t="str">
        <f>IF(AZ126=KELAS!$N$3,COUNTIFS($B$10:$B$115,"&lt;"&amp;B126,$AZ$10:$AZ$115,KELAS!$N$3)+COUNTIFS($B$10:$B126,B126,$AZ$10:$AZ126,KELAS!$N$3),"")</f>
        <v/>
      </c>
    </row>
    <row r="127" spans="1:54" ht="15" x14ac:dyDescent="0.25">
      <c r="A127" s="1">
        <v>118</v>
      </c>
      <c r="B127" s="117" t="str">
        <f>'FORM 365'!E120</f>
        <v>DIAN ANDRIANI</v>
      </c>
      <c r="C127" s="207">
        <f>'FORM 365'!B120</f>
        <v>44173.313692129603</v>
      </c>
      <c r="D127" s="207"/>
      <c r="E127" s="205">
        <f>'FORM 365'!C120</f>
        <v>44173.354918981502</v>
      </c>
      <c r="F127" s="206"/>
      <c r="G127" s="179">
        <f>'FORM 365'!C120</f>
        <v>44173.354918981502</v>
      </c>
      <c r="H127" s="133">
        <f>'FORM 365'!R120</f>
        <v>0</v>
      </c>
      <c r="I127" s="133">
        <f>IF(H127='DATA GURU'!$C$33,1,0)</f>
        <v>0</v>
      </c>
      <c r="J127" s="133">
        <f>'FORM 365'!U120</f>
        <v>5</v>
      </c>
      <c r="K127" s="133">
        <f>IF(J127='DATA GURU'!$C$33,1,0)</f>
        <v>1</v>
      </c>
      <c r="L127" s="133">
        <f>'FORM 365'!X120</f>
        <v>0</v>
      </c>
      <c r="M127" s="133">
        <f>IF(L127='DATA GURU'!$C$33,1,0)</f>
        <v>0</v>
      </c>
      <c r="N127" s="133">
        <f>'FORM 365'!AA120</f>
        <v>0</v>
      </c>
      <c r="O127" s="133">
        <f>IF(N127='DATA GURU'!$C$33,1,0)</f>
        <v>0</v>
      </c>
      <c r="P127" s="133">
        <f>'FORM 365'!AD120</f>
        <v>0</v>
      </c>
      <c r="Q127" s="133">
        <f>IF(P127='DATA GURU'!$C$33,1,0)</f>
        <v>0</v>
      </c>
      <c r="R127" s="133">
        <f>'FORM 365'!AG120</f>
        <v>0</v>
      </c>
      <c r="S127" s="133">
        <f>IF(R127='DATA GURU'!$C$33,1,0)</f>
        <v>0</v>
      </c>
      <c r="T127" s="133">
        <f>'FORM 365'!AJ120</f>
        <v>5</v>
      </c>
      <c r="U127" s="133">
        <f>IF(T127='DATA GURU'!$C$33,1,0)</f>
        <v>1</v>
      </c>
      <c r="V127" s="133">
        <f>'FORM 365'!AM120</f>
        <v>0</v>
      </c>
      <c r="W127" s="133">
        <f>IF(V127='DATA GURU'!$C$33,1,0)</f>
        <v>0</v>
      </c>
      <c r="X127" s="133">
        <f>'FORM 365'!AP120</f>
        <v>5</v>
      </c>
      <c r="Y127" s="133">
        <f>IF(X127='DATA GURU'!$C$33,1,0)</f>
        <v>1</v>
      </c>
      <c r="Z127" s="133">
        <f>'FORM 365'!AS120</f>
        <v>5</v>
      </c>
      <c r="AA127" s="133">
        <f>IF(Z127='DATA GURU'!$C$33,1,0)</f>
        <v>1</v>
      </c>
      <c r="AB127" s="133">
        <f>'FORM 365'!AV120</f>
        <v>0</v>
      </c>
      <c r="AC127" s="133">
        <f>IF(AB127='DATA GURU'!$C$33,1,0)</f>
        <v>0</v>
      </c>
      <c r="AD127" s="133">
        <f>'FORM 365'!AY120</f>
        <v>0</v>
      </c>
      <c r="AE127" s="133">
        <f>IF(AD127='DATA GURU'!$C$33,1,0)</f>
        <v>0</v>
      </c>
      <c r="AF127" s="133">
        <f>'FORM 365'!BB120</f>
        <v>0</v>
      </c>
      <c r="AG127" s="133">
        <f>IF(AF127='DATA GURU'!$C$33,1,0)</f>
        <v>0</v>
      </c>
      <c r="AH127" s="133">
        <f>'FORM 365'!BE120</f>
        <v>5</v>
      </c>
      <c r="AI127" s="133">
        <f>IF(AH127='DATA GURU'!$C$33,1,0)</f>
        <v>1</v>
      </c>
      <c r="AJ127" s="133">
        <f>'FORM 365'!BH120</f>
        <v>5</v>
      </c>
      <c r="AK127" s="133">
        <f>IF(AJ127='DATA GURU'!$C$33,1,0)</f>
        <v>1</v>
      </c>
      <c r="AL127" s="133">
        <f>'FORM 365'!BK120</f>
        <v>5</v>
      </c>
      <c r="AM127" s="133">
        <f>IF(AL127='DATA GURU'!$C$33,1,0)</f>
        <v>1</v>
      </c>
      <c r="AN127" s="133">
        <f>'FORM 365'!BN120</f>
        <v>0</v>
      </c>
      <c r="AO127" s="133">
        <f>IF(AN127='DATA GURU'!$C$33,1,0)</f>
        <v>0</v>
      </c>
      <c r="AP127" s="133">
        <f>'FORM 365'!BQ120</f>
        <v>5</v>
      </c>
      <c r="AQ127" s="133">
        <f>IF(AP127='DATA GURU'!$C$33,1,0)</f>
        <v>1</v>
      </c>
      <c r="AR127" s="133">
        <f>'FORM 365'!BT120</f>
        <v>0</v>
      </c>
      <c r="AS127" s="133">
        <f>IF(AR127='DATA GURU'!$C$33,1,0)</f>
        <v>0</v>
      </c>
      <c r="AT127" s="133">
        <f>'FORM 365'!BW120</f>
        <v>5</v>
      </c>
      <c r="AU127" s="133">
        <f>IF(AT127='DATA GURU'!$C$33,1,0)</f>
        <v>1</v>
      </c>
      <c r="AV127" s="134">
        <f t="shared" si="11"/>
        <v>9</v>
      </c>
      <c r="AW127" s="133">
        <f>'DATA GURU'!$C$23-AV127</f>
        <v>11</v>
      </c>
      <c r="AX127" s="135">
        <f>AV127*'DATA GURU'!$C$33</f>
        <v>45</v>
      </c>
      <c r="AY127" s="136" t="str">
        <f>IF(AX127&gt;='DATA GURU'!$C$21+20,"BAIK SEKALI",IF(AX127&gt;='DATA GURU'!$C$21,"BAIK ",IF(AX127&gt;='DATA GURU'!$C$21-10,"CUKUP",IF(AX127&gt;='DATA GURU'!$C$21-20,"KURANG",IF(AX127&lt;='DATA GURU'!$C$21-20,"KURANG SEKALI")))))</f>
        <v>KURANG SEKALI</v>
      </c>
      <c r="AZ127" s="190" t="str">
        <f>'FORM 365'!K120</f>
        <v>XII IPS 3</v>
      </c>
      <c r="BB127" s="153" t="str">
        <f>IF(AZ127=KELAS!$N$3,COUNTIFS($B$10:$B$115,"&lt;"&amp;B127,$AZ$10:$AZ$115,KELAS!$N$3)+COUNTIFS($B$10:$B127,B127,$AZ$10:$AZ127,KELAS!$N$3),"")</f>
        <v/>
      </c>
    </row>
    <row r="128" spans="1:54" ht="15" x14ac:dyDescent="0.25">
      <c r="A128" s="3">
        <v>119</v>
      </c>
      <c r="B128" s="117" t="str">
        <f>'FORM 365'!E121</f>
        <v>AHMAD EFFENDI</v>
      </c>
      <c r="C128" s="207">
        <f>'FORM 365'!B121</f>
        <v>44173.313125000001</v>
      </c>
      <c r="D128" s="207"/>
      <c r="E128" s="205">
        <f>'FORM 365'!C121</f>
        <v>44173.354930555601</v>
      </c>
      <c r="F128" s="206"/>
      <c r="G128" s="179">
        <f>'FORM 365'!C121</f>
        <v>44173.354930555601</v>
      </c>
      <c r="H128" s="133">
        <f>'FORM 365'!R121</f>
        <v>0</v>
      </c>
      <c r="I128" s="133">
        <f>IF(H128='DATA GURU'!$C$33,1,0)</f>
        <v>0</v>
      </c>
      <c r="J128" s="133">
        <f>'FORM 365'!U121</f>
        <v>5</v>
      </c>
      <c r="K128" s="133">
        <f>IF(J128='DATA GURU'!$C$33,1,0)</f>
        <v>1</v>
      </c>
      <c r="L128" s="133">
        <f>'FORM 365'!X121</f>
        <v>0</v>
      </c>
      <c r="M128" s="133">
        <f>IF(L128='DATA GURU'!$C$33,1,0)</f>
        <v>0</v>
      </c>
      <c r="N128" s="133">
        <f>'FORM 365'!AA121</f>
        <v>0</v>
      </c>
      <c r="O128" s="133">
        <f>IF(N128='DATA GURU'!$C$33,1,0)</f>
        <v>0</v>
      </c>
      <c r="P128" s="133">
        <f>'FORM 365'!AD121</f>
        <v>0</v>
      </c>
      <c r="Q128" s="133">
        <f>IF(P128='DATA GURU'!$C$33,1,0)</f>
        <v>0</v>
      </c>
      <c r="R128" s="133">
        <f>'FORM 365'!AG121</f>
        <v>0</v>
      </c>
      <c r="S128" s="133">
        <f>IF(R128='DATA GURU'!$C$33,1,0)</f>
        <v>0</v>
      </c>
      <c r="T128" s="133">
        <f>'FORM 365'!AJ121</f>
        <v>5</v>
      </c>
      <c r="U128" s="133">
        <f>IF(T128='DATA GURU'!$C$33,1,0)</f>
        <v>1</v>
      </c>
      <c r="V128" s="133">
        <f>'FORM 365'!AM121</f>
        <v>0</v>
      </c>
      <c r="W128" s="133">
        <f>IF(V128='DATA GURU'!$C$33,1,0)</f>
        <v>0</v>
      </c>
      <c r="X128" s="133">
        <f>'FORM 365'!AP121</f>
        <v>5</v>
      </c>
      <c r="Y128" s="133">
        <f>IF(X128='DATA GURU'!$C$33,1,0)</f>
        <v>1</v>
      </c>
      <c r="Z128" s="133">
        <f>'FORM 365'!AS121</f>
        <v>5</v>
      </c>
      <c r="AA128" s="133">
        <f>IF(Z128='DATA GURU'!$C$33,1,0)</f>
        <v>1</v>
      </c>
      <c r="AB128" s="133">
        <f>'FORM 365'!AV121</f>
        <v>0</v>
      </c>
      <c r="AC128" s="133">
        <f>IF(AB128='DATA GURU'!$C$33,1,0)</f>
        <v>0</v>
      </c>
      <c r="AD128" s="133">
        <f>'FORM 365'!AY121</f>
        <v>0</v>
      </c>
      <c r="AE128" s="133">
        <f>IF(AD128='DATA GURU'!$C$33,1,0)</f>
        <v>0</v>
      </c>
      <c r="AF128" s="133">
        <f>'FORM 365'!BB121</f>
        <v>0</v>
      </c>
      <c r="AG128" s="133">
        <f>IF(AF128='DATA GURU'!$C$33,1,0)</f>
        <v>0</v>
      </c>
      <c r="AH128" s="133">
        <f>'FORM 365'!BE121</f>
        <v>5</v>
      </c>
      <c r="AI128" s="133">
        <f>IF(AH128='DATA GURU'!$C$33,1,0)</f>
        <v>1</v>
      </c>
      <c r="AJ128" s="133">
        <f>'FORM 365'!BH121</f>
        <v>5</v>
      </c>
      <c r="AK128" s="133">
        <f>IF(AJ128='DATA GURU'!$C$33,1,0)</f>
        <v>1</v>
      </c>
      <c r="AL128" s="133">
        <f>'FORM 365'!BK121</f>
        <v>5</v>
      </c>
      <c r="AM128" s="133">
        <f>IF(AL128='DATA GURU'!$C$33,1,0)</f>
        <v>1</v>
      </c>
      <c r="AN128" s="133">
        <f>'FORM 365'!BN121</f>
        <v>0</v>
      </c>
      <c r="AO128" s="133">
        <f>IF(AN128='DATA GURU'!$C$33,1,0)</f>
        <v>0</v>
      </c>
      <c r="AP128" s="133">
        <f>'FORM 365'!BQ121</f>
        <v>5</v>
      </c>
      <c r="AQ128" s="133">
        <f>IF(AP128='DATA GURU'!$C$33,1,0)</f>
        <v>1</v>
      </c>
      <c r="AR128" s="133">
        <f>'FORM 365'!BT121</f>
        <v>0</v>
      </c>
      <c r="AS128" s="133">
        <f>IF(AR128='DATA GURU'!$C$33,1,0)</f>
        <v>0</v>
      </c>
      <c r="AT128" s="133">
        <f>'FORM 365'!BW121</f>
        <v>0</v>
      </c>
      <c r="AU128" s="133">
        <f>IF(AT128='DATA GURU'!$C$33,1,0)</f>
        <v>0</v>
      </c>
      <c r="AV128" s="134">
        <f t="shared" si="11"/>
        <v>8</v>
      </c>
      <c r="AW128" s="133">
        <f>'DATA GURU'!$C$23-AV128</f>
        <v>12</v>
      </c>
      <c r="AX128" s="135">
        <f>AV128*'DATA GURU'!$C$33</f>
        <v>40</v>
      </c>
      <c r="AY128" s="136" t="str">
        <f>IF(AX128&gt;='DATA GURU'!$C$21+20,"BAIK SEKALI",IF(AX128&gt;='DATA GURU'!$C$21,"BAIK ",IF(AX128&gt;='DATA GURU'!$C$21-10,"CUKUP",IF(AX128&gt;='DATA GURU'!$C$21-20,"KURANG",IF(AX128&lt;='DATA GURU'!$C$21-20,"KURANG SEKALI")))))</f>
        <v>KURANG SEKALI</v>
      </c>
      <c r="AZ128" s="190" t="str">
        <f>'FORM 365'!K121</f>
        <v>XII IPS 1</v>
      </c>
      <c r="BB128" s="153">
        <f>IF(AZ128=KELAS!$N$3,COUNTIFS($B$10:$B$115,"&lt;"&amp;B128,$AZ$10:$AZ$115,KELAS!$N$3)+COUNTIFS($B$10:$B128,B128,$AZ$10:$AZ128,KELAS!$N$3),"")</f>
        <v>1</v>
      </c>
    </row>
    <row r="129" spans="1:54" ht="15" x14ac:dyDescent="0.25">
      <c r="A129" s="1">
        <v>120</v>
      </c>
      <c r="B129" s="117" t="str">
        <f>'FORM 365'!E122</f>
        <v>NURTIA SARTIKA</v>
      </c>
      <c r="C129" s="207">
        <f>'FORM 365'!B122</f>
        <v>44173.314456018503</v>
      </c>
      <c r="D129" s="207"/>
      <c r="E129" s="205">
        <f>'FORM 365'!C122</f>
        <v>44173.355092592603</v>
      </c>
      <c r="F129" s="206"/>
      <c r="G129" s="179">
        <f>'FORM 365'!C122</f>
        <v>44173.355092592603</v>
      </c>
      <c r="H129" s="133">
        <f>'FORM 365'!R122</f>
        <v>5</v>
      </c>
      <c r="I129" s="133">
        <f>IF(H129='DATA GURU'!$C$33,1,0)</f>
        <v>1</v>
      </c>
      <c r="J129" s="133">
        <f>'FORM 365'!U122</f>
        <v>0</v>
      </c>
      <c r="K129" s="133">
        <f>IF(J129='DATA GURU'!$C$33,1,0)</f>
        <v>0</v>
      </c>
      <c r="L129" s="133">
        <f>'FORM 365'!X122</f>
        <v>0</v>
      </c>
      <c r="M129" s="133">
        <f>IF(L129='DATA GURU'!$C$33,1,0)</f>
        <v>0</v>
      </c>
      <c r="N129" s="133">
        <f>'FORM 365'!AA122</f>
        <v>5</v>
      </c>
      <c r="O129" s="133">
        <f>IF(N129='DATA GURU'!$C$33,1,0)</f>
        <v>1</v>
      </c>
      <c r="P129" s="133">
        <f>'FORM 365'!AD122</f>
        <v>5</v>
      </c>
      <c r="Q129" s="133">
        <f>IF(P129='DATA GURU'!$C$33,1,0)</f>
        <v>1</v>
      </c>
      <c r="R129" s="133">
        <f>'FORM 365'!AG122</f>
        <v>0</v>
      </c>
      <c r="S129" s="133">
        <f>IF(R129='DATA GURU'!$C$33,1,0)</f>
        <v>0</v>
      </c>
      <c r="T129" s="133">
        <f>'FORM 365'!AJ122</f>
        <v>0</v>
      </c>
      <c r="U129" s="133">
        <f>IF(T129='DATA GURU'!$C$33,1,0)</f>
        <v>0</v>
      </c>
      <c r="V129" s="133">
        <f>'FORM 365'!AM122</f>
        <v>0</v>
      </c>
      <c r="W129" s="133">
        <f>IF(V129='DATA GURU'!$C$33,1,0)</f>
        <v>0</v>
      </c>
      <c r="X129" s="133">
        <f>'FORM 365'!AP122</f>
        <v>0</v>
      </c>
      <c r="Y129" s="133">
        <f>IF(X129='DATA GURU'!$C$33,1,0)</f>
        <v>0</v>
      </c>
      <c r="Z129" s="133">
        <f>'FORM 365'!AS122</f>
        <v>5</v>
      </c>
      <c r="AA129" s="133">
        <f>IF(Z129='DATA GURU'!$C$33,1,0)</f>
        <v>1</v>
      </c>
      <c r="AB129" s="133">
        <f>'FORM 365'!AV122</f>
        <v>0</v>
      </c>
      <c r="AC129" s="133">
        <f>IF(AB129='DATA GURU'!$C$33,1,0)</f>
        <v>0</v>
      </c>
      <c r="AD129" s="133">
        <f>'FORM 365'!AY122</f>
        <v>5</v>
      </c>
      <c r="AE129" s="133">
        <f>IF(AD129='DATA GURU'!$C$33,1,0)</f>
        <v>1</v>
      </c>
      <c r="AF129" s="133">
        <f>'FORM 365'!BB122</f>
        <v>0</v>
      </c>
      <c r="AG129" s="133">
        <f>IF(AF129='DATA GURU'!$C$33,1,0)</f>
        <v>0</v>
      </c>
      <c r="AH129" s="133">
        <f>'FORM 365'!BE122</f>
        <v>0</v>
      </c>
      <c r="AI129" s="133">
        <f>IF(AH129='DATA GURU'!$C$33,1,0)</f>
        <v>0</v>
      </c>
      <c r="AJ129" s="133">
        <f>'FORM 365'!BH122</f>
        <v>5</v>
      </c>
      <c r="AK129" s="133">
        <f>IF(AJ129='DATA GURU'!$C$33,1,0)</f>
        <v>1</v>
      </c>
      <c r="AL129" s="133">
        <f>'FORM 365'!BK122</f>
        <v>5</v>
      </c>
      <c r="AM129" s="133">
        <f>IF(AL129='DATA GURU'!$C$33,1,0)</f>
        <v>1</v>
      </c>
      <c r="AN129" s="133">
        <f>'FORM 365'!BN122</f>
        <v>0</v>
      </c>
      <c r="AO129" s="133">
        <f>IF(AN129='DATA GURU'!$C$33,1,0)</f>
        <v>0</v>
      </c>
      <c r="AP129" s="133">
        <f>'FORM 365'!BQ122</f>
        <v>5</v>
      </c>
      <c r="AQ129" s="133">
        <f>IF(AP129='DATA GURU'!$C$33,1,0)</f>
        <v>1</v>
      </c>
      <c r="AR129" s="133">
        <f>'FORM 365'!BT122</f>
        <v>5</v>
      </c>
      <c r="AS129" s="133">
        <f>IF(AR129='DATA GURU'!$C$33,1,0)</f>
        <v>1</v>
      </c>
      <c r="AT129" s="133">
        <f>'FORM 365'!BW122</f>
        <v>5</v>
      </c>
      <c r="AU129" s="133">
        <f>IF(AT129='DATA GURU'!$C$33,1,0)</f>
        <v>1</v>
      </c>
      <c r="AV129" s="134">
        <f t="shared" si="11"/>
        <v>10</v>
      </c>
      <c r="AW129" s="133">
        <f>'DATA GURU'!$C$23-AV129</f>
        <v>10</v>
      </c>
      <c r="AX129" s="135">
        <f>AV129*'DATA GURU'!$C$33</f>
        <v>50</v>
      </c>
      <c r="AY129" s="136" t="str">
        <f>IF(AX129&gt;='DATA GURU'!$C$21+20,"BAIK SEKALI",IF(AX129&gt;='DATA GURU'!$C$21,"BAIK ",IF(AX129&gt;='DATA GURU'!$C$21-10,"CUKUP",IF(AX129&gt;='DATA GURU'!$C$21-20,"KURANG",IF(AX129&lt;='DATA GURU'!$C$21-20,"KURANG SEKALI")))))</f>
        <v>KURANG SEKALI</v>
      </c>
      <c r="AZ129" s="190" t="str">
        <f>'FORM 365'!K122</f>
        <v>XII IPA 1</v>
      </c>
      <c r="BB129" s="153" t="str">
        <f>IF(AZ129=KELAS!$N$3,COUNTIFS($B$10:$B$115,"&lt;"&amp;B129,$AZ$10:$AZ$115,KELAS!$N$3)+COUNTIFS($B$10:$B129,B129,$AZ$10:$AZ129,KELAS!$N$3),"")</f>
        <v/>
      </c>
    </row>
    <row r="130" spans="1:54" ht="15" x14ac:dyDescent="0.25">
      <c r="A130" s="3">
        <v>121</v>
      </c>
      <c r="B130" s="117" t="str">
        <f>'FORM 365'!E123</f>
        <v>NURMINA NURMINA</v>
      </c>
      <c r="C130" s="207">
        <f>'FORM 365'!B123</f>
        <v>44173.313819444404</v>
      </c>
      <c r="D130" s="207"/>
      <c r="E130" s="205">
        <f>'FORM 365'!C123</f>
        <v>44173.355706018498</v>
      </c>
      <c r="F130" s="206"/>
      <c r="G130" s="179">
        <f>'FORM 365'!C123</f>
        <v>44173.355706018498</v>
      </c>
      <c r="H130" s="133">
        <f>'FORM 365'!R123</f>
        <v>5</v>
      </c>
      <c r="I130" s="133">
        <f>IF(H130='DATA GURU'!$C$33,1,0)</f>
        <v>1</v>
      </c>
      <c r="J130" s="133">
        <f>'FORM 365'!U123</f>
        <v>5</v>
      </c>
      <c r="K130" s="133">
        <f>IF(J130='DATA GURU'!$C$33,1,0)</f>
        <v>1</v>
      </c>
      <c r="L130" s="133">
        <f>'FORM 365'!X123</f>
        <v>5</v>
      </c>
      <c r="M130" s="133">
        <f>IF(L130='DATA GURU'!$C$33,1,0)</f>
        <v>1</v>
      </c>
      <c r="N130" s="133">
        <f>'FORM 365'!AA123</f>
        <v>5</v>
      </c>
      <c r="O130" s="133">
        <f>IF(N130='DATA GURU'!$C$33,1,0)</f>
        <v>1</v>
      </c>
      <c r="P130" s="133">
        <f>'FORM 365'!AD123</f>
        <v>5</v>
      </c>
      <c r="Q130" s="133">
        <f>IF(P130='DATA GURU'!$C$33,1,0)</f>
        <v>1</v>
      </c>
      <c r="R130" s="133">
        <f>'FORM 365'!AG123</f>
        <v>0</v>
      </c>
      <c r="S130" s="133">
        <f>IF(R130='DATA GURU'!$C$33,1,0)</f>
        <v>0</v>
      </c>
      <c r="T130" s="133">
        <f>'FORM 365'!AJ123</f>
        <v>5</v>
      </c>
      <c r="U130" s="133">
        <f>IF(T130='DATA GURU'!$C$33,1,0)</f>
        <v>1</v>
      </c>
      <c r="V130" s="133">
        <f>'FORM 365'!AM123</f>
        <v>0</v>
      </c>
      <c r="W130" s="133">
        <f>IF(V130='DATA GURU'!$C$33,1,0)</f>
        <v>0</v>
      </c>
      <c r="X130" s="133">
        <f>'FORM 365'!AP123</f>
        <v>0</v>
      </c>
      <c r="Y130" s="133">
        <f>IF(X130='DATA GURU'!$C$33,1,0)</f>
        <v>0</v>
      </c>
      <c r="Z130" s="133">
        <f>'FORM 365'!AS123</f>
        <v>5</v>
      </c>
      <c r="AA130" s="133">
        <f>IF(Z130='DATA GURU'!$C$33,1,0)</f>
        <v>1</v>
      </c>
      <c r="AB130" s="133">
        <f>'FORM 365'!AV123</f>
        <v>5</v>
      </c>
      <c r="AC130" s="133">
        <f>IF(AB130='DATA GURU'!$C$33,1,0)</f>
        <v>1</v>
      </c>
      <c r="AD130" s="133">
        <f>'FORM 365'!AY123</f>
        <v>5</v>
      </c>
      <c r="AE130" s="133">
        <f>IF(AD130='DATA GURU'!$C$33,1,0)</f>
        <v>1</v>
      </c>
      <c r="AF130" s="133">
        <f>'FORM 365'!BB123</f>
        <v>5</v>
      </c>
      <c r="AG130" s="133">
        <f>IF(AF130='DATA GURU'!$C$33,1,0)</f>
        <v>1</v>
      </c>
      <c r="AH130" s="133">
        <f>'FORM 365'!BE123</f>
        <v>0</v>
      </c>
      <c r="AI130" s="133">
        <f>IF(AH130='DATA GURU'!$C$33,1,0)</f>
        <v>0</v>
      </c>
      <c r="AJ130" s="133">
        <f>'FORM 365'!BH123</f>
        <v>0</v>
      </c>
      <c r="AK130" s="133">
        <f>IF(AJ130='DATA GURU'!$C$33,1,0)</f>
        <v>0</v>
      </c>
      <c r="AL130" s="133">
        <f>'FORM 365'!BK123</f>
        <v>5</v>
      </c>
      <c r="AM130" s="133">
        <f>IF(AL130='DATA GURU'!$C$33,1,0)</f>
        <v>1</v>
      </c>
      <c r="AN130" s="133">
        <f>'FORM 365'!BN123</f>
        <v>5</v>
      </c>
      <c r="AO130" s="133">
        <f>IF(AN130='DATA GURU'!$C$33,1,0)</f>
        <v>1</v>
      </c>
      <c r="AP130" s="133">
        <f>'FORM 365'!BQ123</f>
        <v>5</v>
      </c>
      <c r="AQ130" s="133">
        <f>IF(AP130='DATA GURU'!$C$33,1,0)</f>
        <v>1</v>
      </c>
      <c r="AR130" s="133">
        <f>'FORM 365'!BT123</f>
        <v>5</v>
      </c>
      <c r="AS130" s="133">
        <f>IF(AR130='DATA GURU'!$C$33,1,0)</f>
        <v>1</v>
      </c>
      <c r="AT130" s="133">
        <f>'FORM 365'!BW123</f>
        <v>5</v>
      </c>
      <c r="AU130" s="133">
        <f>IF(AT130='DATA GURU'!$C$33,1,0)</f>
        <v>1</v>
      </c>
      <c r="AV130" s="134">
        <f t="shared" si="11"/>
        <v>15</v>
      </c>
      <c r="AW130" s="133">
        <f>'DATA GURU'!$C$23-AV130</f>
        <v>5</v>
      </c>
      <c r="AX130" s="135">
        <f>AV130*'DATA GURU'!$C$33</f>
        <v>75</v>
      </c>
      <c r="AY130" s="136" t="str">
        <f>IF(AX130&gt;='DATA GURU'!$C$21+20,"BAIK SEKALI",IF(AX130&gt;='DATA GURU'!$C$21,"BAIK ",IF(AX130&gt;='DATA GURU'!$C$21-10,"CUKUP",IF(AX130&gt;='DATA GURU'!$C$21-20,"KURANG",IF(AX130&lt;='DATA GURU'!$C$21-20,"KURANG SEKALI")))))</f>
        <v xml:space="preserve">BAIK </v>
      </c>
      <c r="AZ130" s="190" t="str">
        <f>'FORM 365'!K123</f>
        <v>XII IPS 1</v>
      </c>
      <c r="BB130" s="153">
        <f>IF(AZ130=KELAS!$N$3,COUNTIFS($B$10:$B$115,"&lt;"&amp;B130,$AZ$10:$AZ$115,KELAS!$N$3)+COUNTIFS($B$10:$B130,B130,$AZ$10:$AZ130,KELAS!$N$3),"")</f>
        <v>10</v>
      </c>
    </row>
    <row r="131" spans="1:54" ht="15" x14ac:dyDescent="0.25">
      <c r="A131" s="1">
        <v>122</v>
      </c>
      <c r="B131" s="117" t="str">
        <f>'FORM 365'!E124</f>
        <v>NABILA ROYANI</v>
      </c>
      <c r="C131" s="207">
        <f>'FORM 365'!B124</f>
        <v>44173.323344907403</v>
      </c>
      <c r="D131" s="207"/>
      <c r="E131" s="205">
        <f>'FORM 365'!C124</f>
        <v>44173.356018518498</v>
      </c>
      <c r="F131" s="206"/>
      <c r="G131" s="179">
        <f>'FORM 365'!C124</f>
        <v>44173.356018518498</v>
      </c>
      <c r="H131" s="133">
        <f>'FORM 365'!R124</f>
        <v>0</v>
      </c>
      <c r="I131" s="133">
        <f>IF(H131='DATA GURU'!$C$33,1,0)</f>
        <v>0</v>
      </c>
      <c r="J131" s="133">
        <f>'FORM 365'!U124</f>
        <v>5</v>
      </c>
      <c r="K131" s="133">
        <f>IF(J131='DATA GURU'!$C$33,1,0)</f>
        <v>1</v>
      </c>
      <c r="L131" s="133">
        <f>'FORM 365'!X124</f>
        <v>5</v>
      </c>
      <c r="M131" s="133">
        <f>IF(L131='DATA GURU'!$C$33,1,0)</f>
        <v>1</v>
      </c>
      <c r="N131" s="133">
        <f>'FORM 365'!AA124</f>
        <v>5</v>
      </c>
      <c r="O131" s="133">
        <f>IF(N131='DATA GURU'!$C$33,1,0)</f>
        <v>1</v>
      </c>
      <c r="P131" s="133">
        <f>'FORM 365'!AD124</f>
        <v>0</v>
      </c>
      <c r="Q131" s="133">
        <f>IF(P131='DATA GURU'!$C$33,1,0)</f>
        <v>0</v>
      </c>
      <c r="R131" s="133">
        <f>'FORM 365'!AG124</f>
        <v>0</v>
      </c>
      <c r="S131" s="133">
        <f>IF(R131='DATA GURU'!$C$33,1,0)</f>
        <v>0</v>
      </c>
      <c r="T131" s="133">
        <f>'FORM 365'!AJ124</f>
        <v>5</v>
      </c>
      <c r="U131" s="133">
        <f>IF(T131='DATA GURU'!$C$33,1,0)</f>
        <v>1</v>
      </c>
      <c r="V131" s="133">
        <f>'FORM 365'!AM124</f>
        <v>0</v>
      </c>
      <c r="W131" s="133">
        <f>IF(V131='DATA GURU'!$C$33,1,0)</f>
        <v>0</v>
      </c>
      <c r="X131" s="133">
        <f>'FORM 365'!AP124</f>
        <v>5</v>
      </c>
      <c r="Y131" s="133">
        <f>IF(X131='DATA GURU'!$C$33,1,0)</f>
        <v>1</v>
      </c>
      <c r="Z131" s="133">
        <f>'FORM 365'!AS124</f>
        <v>5</v>
      </c>
      <c r="AA131" s="133">
        <f>IF(Z131='DATA GURU'!$C$33,1,0)</f>
        <v>1</v>
      </c>
      <c r="AB131" s="133">
        <f>'FORM 365'!AV124</f>
        <v>5</v>
      </c>
      <c r="AC131" s="133">
        <f>IF(AB131='DATA GURU'!$C$33,1,0)</f>
        <v>1</v>
      </c>
      <c r="AD131" s="133">
        <f>'FORM 365'!AY124</f>
        <v>5</v>
      </c>
      <c r="AE131" s="133">
        <f>IF(AD131='DATA GURU'!$C$33,1,0)</f>
        <v>1</v>
      </c>
      <c r="AF131" s="133">
        <f>'FORM 365'!BB124</f>
        <v>5</v>
      </c>
      <c r="AG131" s="133">
        <f>IF(AF131='DATA GURU'!$C$33,1,0)</f>
        <v>1</v>
      </c>
      <c r="AH131" s="133">
        <f>'FORM 365'!BE124</f>
        <v>0</v>
      </c>
      <c r="AI131" s="133">
        <f>IF(AH131='DATA GURU'!$C$33,1,0)</f>
        <v>0</v>
      </c>
      <c r="AJ131" s="133">
        <f>'FORM 365'!BH124</f>
        <v>5</v>
      </c>
      <c r="AK131" s="133">
        <f>IF(AJ131='DATA GURU'!$C$33,1,0)</f>
        <v>1</v>
      </c>
      <c r="AL131" s="133">
        <f>'FORM 365'!BK124</f>
        <v>5</v>
      </c>
      <c r="AM131" s="133">
        <f>IF(AL131='DATA GURU'!$C$33,1,0)</f>
        <v>1</v>
      </c>
      <c r="AN131" s="133">
        <f>'FORM 365'!BN124</f>
        <v>5</v>
      </c>
      <c r="AO131" s="133">
        <f>IF(AN131='DATA GURU'!$C$33,1,0)</f>
        <v>1</v>
      </c>
      <c r="AP131" s="133">
        <f>'FORM 365'!BQ124</f>
        <v>5</v>
      </c>
      <c r="AQ131" s="133">
        <f>IF(AP131='DATA GURU'!$C$33,1,0)</f>
        <v>1</v>
      </c>
      <c r="AR131" s="133">
        <f>'FORM 365'!BT124</f>
        <v>5</v>
      </c>
      <c r="AS131" s="133">
        <f>IF(AR131='DATA GURU'!$C$33,1,0)</f>
        <v>1</v>
      </c>
      <c r="AT131" s="133">
        <f>'FORM 365'!BW124</f>
        <v>5</v>
      </c>
      <c r="AU131" s="133">
        <f>IF(AT131='DATA GURU'!$C$33,1,0)</f>
        <v>1</v>
      </c>
      <c r="AV131" s="134">
        <f t="shared" si="11"/>
        <v>15</v>
      </c>
      <c r="AW131" s="133">
        <f>'DATA GURU'!$C$23-AV131</f>
        <v>5</v>
      </c>
      <c r="AX131" s="135">
        <f>AV131*'DATA GURU'!$C$33</f>
        <v>75</v>
      </c>
      <c r="AY131" s="136" t="str">
        <f>IF(AX131&gt;='DATA GURU'!$C$21+20,"BAIK SEKALI",IF(AX131&gt;='DATA GURU'!$C$21,"BAIK ",IF(AX131&gt;='DATA GURU'!$C$21-10,"CUKUP",IF(AX131&gt;='DATA GURU'!$C$21-20,"KURANG",IF(AX131&lt;='DATA GURU'!$C$21-20,"KURANG SEKALI")))))</f>
        <v xml:space="preserve">BAIK </v>
      </c>
      <c r="AZ131" s="190" t="str">
        <f>'FORM 365'!K124</f>
        <v>XII IPA 3</v>
      </c>
      <c r="BB131" s="153" t="str">
        <f>IF(AZ131=KELAS!$N$3,COUNTIFS($B$10:$B$115,"&lt;"&amp;B131,$AZ$10:$AZ$115,KELAS!$N$3)+COUNTIFS($B$10:$B131,B131,$AZ$10:$AZ131,KELAS!$N$3),"")</f>
        <v/>
      </c>
    </row>
    <row r="132" spans="1:54" ht="15" x14ac:dyDescent="0.25">
      <c r="A132" s="3">
        <v>123</v>
      </c>
      <c r="B132" s="117" t="str">
        <f>'FORM 365'!E125</f>
        <v>NURLENI NURLENI</v>
      </c>
      <c r="C132" s="207">
        <f>'FORM 365'!B125</f>
        <v>44173.318113425899</v>
      </c>
      <c r="D132" s="207"/>
      <c r="E132" s="205">
        <f>'FORM 365'!C125</f>
        <v>44173.356076388904</v>
      </c>
      <c r="F132" s="206"/>
      <c r="G132" s="179">
        <f>'FORM 365'!C125</f>
        <v>44173.356076388904</v>
      </c>
      <c r="H132" s="133">
        <f>'FORM 365'!R125</f>
        <v>5</v>
      </c>
      <c r="I132" s="133">
        <f>IF(H132='DATA GURU'!$C$33,1,0)</f>
        <v>1</v>
      </c>
      <c r="J132" s="133">
        <f>'FORM 365'!U125</f>
        <v>5</v>
      </c>
      <c r="K132" s="133">
        <f>IF(J132='DATA GURU'!$C$33,1,0)</f>
        <v>1</v>
      </c>
      <c r="L132" s="133">
        <f>'FORM 365'!X125</f>
        <v>0</v>
      </c>
      <c r="M132" s="133">
        <f>IF(L132='DATA GURU'!$C$33,1,0)</f>
        <v>0</v>
      </c>
      <c r="N132" s="133">
        <f>'FORM 365'!AA125</f>
        <v>5</v>
      </c>
      <c r="O132" s="133">
        <f>IF(N132='DATA GURU'!$C$33,1,0)</f>
        <v>1</v>
      </c>
      <c r="P132" s="133">
        <f>'FORM 365'!AD125</f>
        <v>5</v>
      </c>
      <c r="Q132" s="133">
        <f>IF(P132='DATA GURU'!$C$33,1,0)</f>
        <v>1</v>
      </c>
      <c r="R132" s="133">
        <f>'FORM 365'!AG125</f>
        <v>5</v>
      </c>
      <c r="S132" s="133">
        <f>IF(R132='DATA GURU'!$C$33,1,0)</f>
        <v>1</v>
      </c>
      <c r="T132" s="133">
        <f>'FORM 365'!AJ125</f>
        <v>0</v>
      </c>
      <c r="U132" s="133">
        <f>IF(T132='DATA GURU'!$C$33,1,0)</f>
        <v>0</v>
      </c>
      <c r="V132" s="133">
        <f>'FORM 365'!AM125</f>
        <v>5</v>
      </c>
      <c r="W132" s="133">
        <f>IF(V132='DATA GURU'!$C$33,1,0)</f>
        <v>1</v>
      </c>
      <c r="X132" s="133">
        <f>'FORM 365'!AP125</f>
        <v>5</v>
      </c>
      <c r="Y132" s="133">
        <f>IF(X132='DATA GURU'!$C$33,1,0)</f>
        <v>1</v>
      </c>
      <c r="Z132" s="133">
        <f>'FORM 365'!AS125</f>
        <v>5</v>
      </c>
      <c r="AA132" s="133">
        <f>IF(Z132='DATA GURU'!$C$33,1,0)</f>
        <v>1</v>
      </c>
      <c r="AB132" s="133">
        <f>'FORM 365'!AV125</f>
        <v>5</v>
      </c>
      <c r="AC132" s="133">
        <f>IF(AB132='DATA GURU'!$C$33,1,0)</f>
        <v>1</v>
      </c>
      <c r="AD132" s="133">
        <f>'FORM 365'!AY125</f>
        <v>5</v>
      </c>
      <c r="AE132" s="133">
        <f>IF(AD132='DATA GURU'!$C$33,1,0)</f>
        <v>1</v>
      </c>
      <c r="AF132" s="133">
        <f>'FORM 365'!BB125</f>
        <v>5</v>
      </c>
      <c r="AG132" s="133">
        <f>IF(AF132='DATA GURU'!$C$33,1,0)</f>
        <v>1</v>
      </c>
      <c r="AH132" s="133">
        <f>'FORM 365'!BE125</f>
        <v>5</v>
      </c>
      <c r="AI132" s="133">
        <f>IF(AH132='DATA GURU'!$C$33,1,0)</f>
        <v>1</v>
      </c>
      <c r="AJ132" s="133">
        <f>'FORM 365'!BH125</f>
        <v>5</v>
      </c>
      <c r="AK132" s="133">
        <f>IF(AJ132='DATA GURU'!$C$33,1,0)</f>
        <v>1</v>
      </c>
      <c r="AL132" s="133">
        <f>'FORM 365'!BK125</f>
        <v>5</v>
      </c>
      <c r="AM132" s="133">
        <f>IF(AL132='DATA GURU'!$C$33,1,0)</f>
        <v>1</v>
      </c>
      <c r="AN132" s="133">
        <f>'FORM 365'!BN125</f>
        <v>5</v>
      </c>
      <c r="AO132" s="133">
        <f>IF(AN132='DATA GURU'!$C$33,1,0)</f>
        <v>1</v>
      </c>
      <c r="AP132" s="133">
        <f>'FORM 365'!BQ125</f>
        <v>5</v>
      </c>
      <c r="AQ132" s="133">
        <f>IF(AP132='DATA GURU'!$C$33,1,0)</f>
        <v>1</v>
      </c>
      <c r="AR132" s="133">
        <f>'FORM 365'!BT125</f>
        <v>5</v>
      </c>
      <c r="AS132" s="133">
        <f>IF(AR132='DATA GURU'!$C$33,1,0)</f>
        <v>1</v>
      </c>
      <c r="AT132" s="133">
        <f>'FORM 365'!BW125</f>
        <v>5</v>
      </c>
      <c r="AU132" s="133">
        <f>IF(AT132='DATA GURU'!$C$33,1,0)</f>
        <v>1</v>
      </c>
      <c r="AV132" s="134">
        <f t="shared" si="11"/>
        <v>18</v>
      </c>
      <c r="AW132" s="133">
        <f>'DATA GURU'!$C$23-AV132</f>
        <v>2</v>
      </c>
      <c r="AX132" s="135">
        <f>AV132*'DATA GURU'!$C$33</f>
        <v>90</v>
      </c>
      <c r="AY132" s="136" t="str">
        <f>IF(AX132&gt;='DATA GURU'!$C$21+20,"BAIK SEKALI",IF(AX132&gt;='DATA GURU'!$C$21,"BAIK ",IF(AX132&gt;='DATA GURU'!$C$21-10,"CUKUP",IF(AX132&gt;='DATA GURU'!$C$21-20,"KURANG",IF(AX132&lt;='DATA GURU'!$C$21-20,"KURANG SEKALI")))))</f>
        <v xml:space="preserve">BAIK </v>
      </c>
      <c r="AZ132" s="190" t="str">
        <f>'FORM 365'!K125</f>
        <v>XII IPS 1</v>
      </c>
      <c r="BB132" s="153">
        <f>IF(AZ132=KELAS!$N$3,COUNTIFS($B$10:$B$115,"&lt;"&amp;B132,$AZ$10:$AZ$115,KELAS!$N$3)+COUNTIFS($B$10:$B132,B132,$AZ$10:$AZ132,KELAS!$N$3),"")</f>
        <v>10</v>
      </c>
    </row>
    <row r="133" spans="1:54" ht="15" x14ac:dyDescent="0.25">
      <c r="A133" s="1">
        <v>124</v>
      </c>
      <c r="B133" s="117" t="str">
        <f>'FORM 365'!E126</f>
        <v>MUHAMMAD LATIF</v>
      </c>
      <c r="C133" s="207">
        <f>'FORM 365'!B126</f>
        <v>44173.323726851901</v>
      </c>
      <c r="D133" s="207"/>
      <c r="E133" s="205">
        <f>'FORM 365'!C126</f>
        <v>44173.356215277803</v>
      </c>
      <c r="F133" s="206"/>
      <c r="G133" s="179">
        <f>'FORM 365'!C126</f>
        <v>44173.356215277803</v>
      </c>
      <c r="H133" s="133">
        <f>'FORM 365'!R126</f>
        <v>5</v>
      </c>
      <c r="I133" s="133">
        <f>IF(H133='DATA GURU'!$C$33,1,0)</f>
        <v>1</v>
      </c>
      <c r="J133" s="133">
        <f>'FORM 365'!U126</f>
        <v>5</v>
      </c>
      <c r="K133" s="133">
        <f>IF(J133='DATA GURU'!$C$33,1,0)</f>
        <v>1</v>
      </c>
      <c r="L133" s="133">
        <f>'FORM 365'!X126</f>
        <v>0</v>
      </c>
      <c r="M133" s="133">
        <f>IF(L133='DATA GURU'!$C$33,1,0)</f>
        <v>0</v>
      </c>
      <c r="N133" s="133">
        <f>'FORM 365'!AA126</f>
        <v>5</v>
      </c>
      <c r="O133" s="133">
        <f>IF(N133='DATA GURU'!$C$33,1,0)</f>
        <v>1</v>
      </c>
      <c r="P133" s="133">
        <f>'FORM 365'!AD126</f>
        <v>0</v>
      </c>
      <c r="Q133" s="133">
        <f>IF(P133='DATA GURU'!$C$33,1,0)</f>
        <v>0</v>
      </c>
      <c r="R133" s="133">
        <f>'FORM 365'!AG126</f>
        <v>0</v>
      </c>
      <c r="S133" s="133">
        <f>IF(R133='DATA GURU'!$C$33,1,0)</f>
        <v>0</v>
      </c>
      <c r="T133" s="133">
        <f>'FORM 365'!AJ126</f>
        <v>5</v>
      </c>
      <c r="U133" s="133">
        <f>IF(T133='DATA GURU'!$C$33,1,0)</f>
        <v>1</v>
      </c>
      <c r="V133" s="133">
        <f>'FORM 365'!AM126</f>
        <v>0</v>
      </c>
      <c r="W133" s="133">
        <f>IF(V133='DATA GURU'!$C$33,1,0)</f>
        <v>0</v>
      </c>
      <c r="X133" s="133">
        <f>'FORM 365'!AP126</f>
        <v>5</v>
      </c>
      <c r="Y133" s="133">
        <f>IF(X133='DATA GURU'!$C$33,1,0)</f>
        <v>1</v>
      </c>
      <c r="Z133" s="133">
        <f>'FORM 365'!AS126</f>
        <v>5</v>
      </c>
      <c r="AA133" s="133">
        <f>IF(Z133='DATA GURU'!$C$33,1,0)</f>
        <v>1</v>
      </c>
      <c r="AB133" s="133">
        <f>'FORM 365'!AV126</f>
        <v>0</v>
      </c>
      <c r="AC133" s="133">
        <f>IF(AB133='DATA GURU'!$C$33,1,0)</f>
        <v>0</v>
      </c>
      <c r="AD133" s="133">
        <f>'FORM 365'!AY126</f>
        <v>0</v>
      </c>
      <c r="AE133" s="133">
        <f>IF(AD133='DATA GURU'!$C$33,1,0)</f>
        <v>0</v>
      </c>
      <c r="AF133" s="133">
        <f>'FORM 365'!BB126</f>
        <v>5</v>
      </c>
      <c r="AG133" s="133">
        <f>IF(AF133='DATA GURU'!$C$33,1,0)</f>
        <v>1</v>
      </c>
      <c r="AH133" s="133">
        <f>'FORM 365'!BE126</f>
        <v>0</v>
      </c>
      <c r="AI133" s="133">
        <f>IF(AH133='DATA GURU'!$C$33,1,0)</f>
        <v>0</v>
      </c>
      <c r="AJ133" s="133">
        <f>'FORM 365'!BH126</f>
        <v>5</v>
      </c>
      <c r="AK133" s="133">
        <f>IF(AJ133='DATA GURU'!$C$33,1,0)</f>
        <v>1</v>
      </c>
      <c r="AL133" s="133">
        <f>'FORM 365'!BK126</f>
        <v>5</v>
      </c>
      <c r="AM133" s="133">
        <f>IF(AL133='DATA GURU'!$C$33,1,0)</f>
        <v>1</v>
      </c>
      <c r="AN133" s="133">
        <f>'FORM 365'!BN126</f>
        <v>0</v>
      </c>
      <c r="AO133" s="133">
        <f>IF(AN133='DATA GURU'!$C$33,1,0)</f>
        <v>0</v>
      </c>
      <c r="AP133" s="133">
        <f>'FORM 365'!BQ126</f>
        <v>5</v>
      </c>
      <c r="AQ133" s="133">
        <f>IF(AP133='DATA GURU'!$C$33,1,0)</f>
        <v>1</v>
      </c>
      <c r="AR133" s="133">
        <f>'FORM 365'!BT126</f>
        <v>0</v>
      </c>
      <c r="AS133" s="133">
        <f>IF(AR133='DATA GURU'!$C$33,1,0)</f>
        <v>0</v>
      </c>
      <c r="AT133" s="133">
        <f>'FORM 365'!BW126</f>
        <v>5</v>
      </c>
      <c r="AU133" s="133">
        <f>IF(AT133='DATA GURU'!$C$33,1,0)</f>
        <v>1</v>
      </c>
      <c r="AV133" s="134">
        <f t="shared" si="11"/>
        <v>11</v>
      </c>
      <c r="AW133" s="133">
        <f>'DATA GURU'!$C$23-AV133</f>
        <v>9</v>
      </c>
      <c r="AX133" s="135">
        <f>AV133*'DATA GURU'!$C$33</f>
        <v>55</v>
      </c>
      <c r="AY133" s="136" t="str">
        <f>IF(AX133&gt;='DATA GURU'!$C$21+20,"BAIK SEKALI",IF(AX133&gt;='DATA GURU'!$C$21,"BAIK ",IF(AX133&gt;='DATA GURU'!$C$21-10,"CUKUP",IF(AX133&gt;='DATA GURU'!$C$21-20,"KURANG",IF(AX133&lt;='DATA GURU'!$C$21-20,"KURANG SEKALI")))))</f>
        <v>KURANG</v>
      </c>
      <c r="AZ133" s="190" t="str">
        <f>'FORM 365'!K126</f>
        <v>XII IPA 1</v>
      </c>
      <c r="BB133" s="153" t="str">
        <f>IF(AZ133=KELAS!$N$3,COUNTIFS($B$10:$B$115,"&lt;"&amp;B133,$AZ$10:$AZ$115,KELAS!$N$3)+COUNTIFS($B$10:$B133,B133,$AZ$10:$AZ133,KELAS!$N$3),"")</f>
        <v/>
      </c>
    </row>
    <row r="134" spans="1:54" ht="15" x14ac:dyDescent="0.25">
      <c r="A134" s="3">
        <v>125</v>
      </c>
      <c r="B134" s="117" t="str">
        <f>'FORM 365'!E127</f>
        <v>SUMASTRI SUSANTI</v>
      </c>
      <c r="C134" s="207">
        <f>'FORM 365'!B127</f>
        <v>44173.356666666703</v>
      </c>
      <c r="D134" s="207"/>
      <c r="E134" s="205">
        <f>'FORM 365'!C127</f>
        <v>44173.357627314799</v>
      </c>
      <c r="F134" s="206"/>
      <c r="G134" s="179">
        <f>'FORM 365'!C127</f>
        <v>44173.357627314799</v>
      </c>
      <c r="H134" s="133">
        <f>'FORM 365'!R127</f>
        <v>5</v>
      </c>
      <c r="I134" s="133">
        <f>IF(H134='DATA GURU'!$C$33,1,0)</f>
        <v>1</v>
      </c>
      <c r="J134" s="133">
        <f>'FORM 365'!U127</f>
        <v>5</v>
      </c>
      <c r="K134" s="133">
        <f>IF(J134='DATA GURU'!$C$33,1,0)</f>
        <v>1</v>
      </c>
      <c r="L134" s="133">
        <f>'FORM 365'!X127</f>
        <v>0</v>
      </c>
      <c r="M134" s="133">
        <f>IF(L134='DATA GURU'!$C$33,1,0)</f>
        <v>0</v>
      </c>
      <c r="N134" s="133">
        <f>'FORM 365'!AA127</f>
        <v>5</v>
      </c>
      <c r="O134" s="133">
        <f>IF(N134='DATA GURU'!$C$33,1,0)</f>
        <v>1</v>
      </c>
      <c r="P134" s="133">
        <f>'FORM 365'!AD127</f>
        <v>5</v>
      </c>
      <c r="Q134" s="133">
        <f>IF(P134='DATA GURU'!$C$33,1,0)</f>
        <v>1</v>
      </c>
      <c r="R134" s="133">
        <f>'FORM 365'!AG127</f>
        <v>5</v>
      </c>
      <c r="S134" s="133">
        <f>IF(R134='DATA GURU'!$C$33,1,0)</f>
        <v>1</v>
      </c>
      <c r="T134" s="133">
        <f>'FORM 365'!AJ127</f>
        <v>0</v>
      </c>
      <c r="U134" s="133">
        <f>IF(T134='DATA GURU'!$C$33,1,0)</f>
        <v>0</v>
      </c>
      <c r="V134" s="133">
        <f>'FORM 365'!AM127</f>
        <v>5</v>
      </c>
      <c r="W134" s="133">
        <f>IF(V134='DATA GURU'!$C$33,1,0)</f>
        <v>1</v>
      </c>
      <c r="X134" s="133">
        <f>'FORM 365'!AP127</f>
        <v>0</v>
      </c>
      <c r="Y134" s="133">
        <f>IF(X134='DATA GURU'!$C$33,1,0)</f>
        <v>0</v>
      </c>
      <c r="Z134" s="133">
        <f>'FORM 365'!AS127</f>
        <v>5</v>
      </c>
      <c r="AA134" s="133">
        <f>IF(Z134='DATA GURU'!$C$33,1,0)</f>
        <v>1</v>
      </c>
      <c r="AB134" s="133">
        <f>'FORM 365'!AV127</f>
        <v>0</v>
      </c>
      <c r="AC134" s="133">
        <f>IF(AB134='DATA GURU'!$C$33,1,0)</f>
        <v>0</v>
      </c>
      <c r="AD134" s="133">
        <f>'FORM 365'!AY127</f>
        <v>5</v>
      </c>
      <c r="AE134" s="133">
        <f>IF(AD134='DATA GURU'!$C$33,1,0)</f>
        <v>1</v>
      </c>
      <c r="AF134" s="133">
        <f>'FORM 365'!BB127</f>
        <v>5</v>
      </c>
      <c r="AG134" s="133">
        <f>IF(AF134='DATA GURU'!$C$33,1,0)</f>
        <v>1</v>
      </c>
      <c r="AH134" s="133">
        <f>'FORM 365'!BE127</f>
        <v>5</v>
      </c>
      <c r="AI134" s="133">
        <f>IF(AH134='DATA GURU'!$C$33,1,0)</f>
        <v>1</v>
      </c>
      <c r="AJ134" s="133">
        <f>'FORM 365'!BH127</f>
        <v>5</v>
      </c>
      <c r="AK134" s="133">
        <f>IF(AJ134='DATA GURU'!$C$33,1,0)</f>
        <v>1</v>
      </c>
      <c r="AL134" s="133">
        <f>'FORM 365'!BK127</f>
        <v>5</v>
      </c>
      <c r="AM134" s="133">
        <f>IF(AL134='DATA GURU'!$C$33,1,0)</f>
        <v>1</v>
      </c>
      <c r="AN134" s="133">
        <f>'FORM 365'!BN127</f>
        <v>5</v>
      </c>
      <c r="AO134" s="133">
        <f>IF(AN134='DATA GURU'!$C$33,1,0)</f>
        <v>1</v>
      </c>
      <c r="AP134" s="133">
        <f>'FORM 365'!BQ127</f>
        <v>5</v>
      </c>
      <c r="AQ134" s="133">
        <f>IF(AP134='DATA GURU'!$C$33,1,0)</f>
        <v>1</v>
      </c>
      <c r="AR134" s="133">
        <f>'FORM 365'!BT127</f>
        <v>0</v>
      </c>
      <c r="AS134" s="133">
        <f>IF(AR134='DATA GURU'!$C$33,1,0)</f>
        <v>0</v>
      </c>
      <c r="AT134" s="133">
        <f>'FORM 365'!BW127</f>
        <v>5</v>
      </c>
      <c r="AU134" s="133">
        <f>IF(AT134='DATA GURU'!$C$33,1,0)</f>
        <v>1</v>
      </c>
      <c r="AV134" s="134">
        <f t="shared" si="11"/>
        <v>15</v>
      </c>
      <c r="AW134" s="133">
        <f>'DATA GURU'!$C$23-AV134</f>
        <v>5</v>
      </c>
      <c r="AX134" s="135">
        <f>AV134*'DATA GURU'!$C$33</f>
        <v>75</v>
      </c>
      <c r="AY134" s="136" t="str">
        <f>IF(AX134&gt;='DATA GURU'!$C$21+20,"BAIK SEKALI",IF(AX134&gt;='DATA GURU'!$C$21,"BAIK ",IF(AX134&gt;='DATA GURU'!$C$21-10,"CUKUP",IF(AX134&gt;='DATA GURU'!$C$21-20,"KURANG",IF(AX134&lt;='DATA GURU'!$C$21-20,"KURANG SEKALI")))))</f>
        <v xml:space="preserve">BAIK </v>
      </c>
      <c r="AZ134" s="190" t="str">
        <f>'FORM 365'!K127</f>
        <v>XII IPS 2</v>
      </c>
      <c r="BB134" s="153" t="str">
        <f>IF(AZ134=KELAS!$N$3,COUNTIFS($B$10:$B$115,"&lt;"&amp;B134,$AZ$10:$AZ$115,KELAS!$N$3)+COUNTIFS($B$10:$B134,B134,$AZ$10:$AZ134,KELAS!$N$3),"")</f>
        <v/>
      </c>
    </row>
    <row r="135" spans="1:54" ht="15" x14ac:dyDescent="0.25">
      <c r="A135" s="1">
        <v>126</v>
      </c>
      <c r="B135" s="117" t="str">
        <f>'FORM 365'!E128</f>
        <v>HILWA PUTRI</v>
      </c>
      <c r="C135" s="207">
        <f>'FORM 365'!B128</f>
        <v>44173.325682870403</v>
      </c>
      <c r="D135" s="207"/>
      <c r="E135" s="205">
        <f>'FORM 365'!C128</f>
        <v>44173.357928240701</v>
      </c>
      <c r="F135" s="206"/>
      <c r="G135" s="179">
        <f>'FORM 365'!C128</f>
        <v>44173.357928240701</v>
      </c>
      <c r="H135" s="133">
        <f>'FORM 365'!R128</f>
        <v>5</v>
      </c>
      <c r="I135" s="133">
        <f>IF(H135='DATA GURU'!$C$33,1,0)</f>
        <v>1</v>
      </c>
      <c r="J135" s="133">
        <f>'FORM 365'!U128</f>
        <v>0</v>
      </c>
      <c r="K135" s="133">
        <f>IF(J135='DATA GURU'!$C$33,1,0)</f>
        <v>0</v>
      </c>
      <c r="L135" s="133">
        <f>'FORM 365'!X128</f>
        <v>0</v>
      </c>
      <c r="M135" s="133">
        <f>IF(L135='DATA GURU'!$C$33,1,0)</f>
        <v>0</v>
      </c>
      <c r="N135" s="133">
        <f>'FORM 365'!AA128</f>
        <v>5</v>
      </c>
      <c r="O135" s="133">
        <f>IF(N135='DATA GURU'!$C$33,1,0)</f>
        <v>1</v>
      </c>
      <c r="P135" s="133">
        <f>'FORM 365'!AD128</f>
        <v>5</v>
      </c>
      <c r="Q135" s="133">
        <f>IF(P135='DATA GURU'!$C$33,1,0)</f>
        <v>1</v>
      </c>
      <c r="R135" s="133">
        <f>'FORM 365'!AG128</f>
        <v>5</v>
      </c>
      <c r="S135" s="133">
        <f>IF(R135='DATA GURU'!$C$33,1,0)</f>
        <v>1</v>
      </c>
      <c r="T135" s="133">
        <f>'FORM 365'!AJ128</f>
        <v>5</v>
      </c>
      <c r="U135" s="133">
        <f>IF(T135='DATA GURU'!$C$33,1,0)</f>
        <v>1</v>
      </c>
      <c r="V135" s="133">
        <f>'FORM 365'!AM128</f>
        <v>5</v>
      </c>
      <c r="W135" s="133">
        <f>IF(V135='DATA GURU'!$C$33,1,0)</f>
        <v>1</v>
      </c>
      <c r="X135" s="133">
        <f>'FORM 365'!AP128</f>
        <v>5</v>
      </c>
      <c r="Y135" s="133">
        <f>IF(X135='DATA GURU'!$C$33,1,0)</f>
        <v>1</v>
      </c>
      <c r="Z135" s="133">
        <f>'FORM 365'!AS128</f>
        <v>5</v>
      </c>
      <c r="AA135" s="133">
        <f>IF(Z135='DATA GURU'!$C$33,1,0)</f>
        <v>1</v>
      </c>
      <c r="AB135" s="133">
        <f>'FORM 365'!AV128</f>
        <v>5</v>
      </c>
      <c r="AC135" s="133">
        <f>IF(AB135='DATA GURU'!$C$33,1,0)</f>
        <v>1</v>
      </c>
      <c r="AD135" s="133">
        <f>'FORM 365'!AY128</f>
        <v>5</v>
      </c>
      <c r="AE135" s="133">
        <f>IF(AD135='DATA GURU'!$C$33,1,0)</f>
        <v>1</v>
      </c>
      <c r="AF135" s="133">
        <f>'FORM 365'!BB128</f>
        <v>5</v>
      </c>
      <c r="AG135" s="133">
        <f>IF(AF135='DATA GURU'!$C$33,1,0)</f>
        <v>1</v>
      </c>
      <c r="AH135" s="133">
        <f>'FORM 365'!BE128</f>
        <v>0</v>
      </c>
      <c r="AI135" s="133">
        <f>IF(AH135='DATA GURU'!$C$33,1,0)</f>
        <v>0</v>
      </c>
      <c r="AJ135" s="133">
        <f>'FORM 365'!BH128</f>
        <v>5</v>
      </c>
      <c r="AK135" s="133">
        <f>IF(AJ135='DATA GURU'!$C$33,1,0)</f>
        <v>1</v>
      </c>
      <c r="AL135" s="133">
        <f>'FORM 365'!BK128</f>
        <v>5</v>
      </c>
      <c r="AM135" s="133">
        <f>IF(AL135='DATA GURU'!$C$33,1,0)</f>
        <v>1</v>
      </c>
      <c r="AN135" s="133">
        <f>'FORM 365'!BN128</f>
        <v>5</v>
      </c>
      <c r="AO135" s="133">
        <f>IF(AN135='DATA GURU'!$C$33,1,0)</f>
        <v>1</v>
      </c>
      <c r="AP135" s="133">
        <f>'FORM 365'!BQ128</f>
        <v>5</v>
      </c>
      <c r="AQ135" s="133">
        <f>IF(AP135='DATA GURU'!$C$33,1,0)</f>
        <v>1</v>
      </c>
      <c r="AR135" s="133">
        <f>'FORM 365'!BT128</f>
        <v>5</v>
      </c>
      <c r="AS135" s="133">
        <f>IF(AR135='DATA GURU'!$C$33,1,0)</f>
        <v>1</v>
      </c>
      <c r="AT135" s="133">
        <f>'FORM 365'!BW128</f>
        <v>5</v>
      </c>
      <c r="AU135" s="133">
        <f>IF(AT135='DATA GURU'!$C$33,1,0)</f>
        <v>1</v>
      </c>
      <c r="AV135" s="134">
        <f t="shared" si="11"/>
        <v>17</v>
      </c>
      <c r="AW135" s="133">
        <f>'DATA GURU'!$C$23-AV135</f>
        <v>3</v>
      </c>
      <c r="AX135" s="135">
        <f>AV135*'DATA GURU'!$C$33</f>
        <v>85</v>
      </c>
      <c r="AY135" s="136" t="str">
        <f>IF(AX135&gt;='DATA GURU'!$C$21+20,"BAIK SEKALI",IF(AX135&gt;='DATA GURU'!$C$21,"BAIK ",IF(AX135&gt;='DATA GURU'!$C$21-10,"CUKUP",IF(AX135&gt;='DATA GURU'!$C$21-20,"KURANG",IF(AX135&lt;='DATA GURU'!$C$21-20,"KURANG SEKALI")))))</f>
        <v xml:space="preserve">BAIK </v>
      </c>
      <c r="AZ135" s="190" t="str">
        <f>'FORM 365'!K128</f>
        <v>XII IPA 3</v>
      </c>
      <c r="BB135" s="153" t="str">
        <f>IF(AZ135=KELAS!$N$3,COUNTIFS($B$10:$B$115,"&lt;"&amp;B135,$AZ$10:$AZ$115,KELAS!$N$3)+COUNTIFS($B$10:$B135,B135,$AZ$10:$AZ135,KELAS!$N$3),"")</f>
        <v/>
      </c>
    </row>
    <row r="136" spans="1:54" ht="15" x14ac:dyDescent="0.25">
      <c r="A136" s="3">
        <v>127</v>
      </c>
      <c r="B136" s="117" t="str">
        <f>'FORM 365'!E129</f>
        <v>NURAISAH YULIANA</v>
      </c>
      <c r="C136" s="207">
        <f>'FORM 365'!B129</f>
        <v>44173.312627314801</v>
      </c>
      <c r="D136" s="207"/>
      <c r="E136" s="205">
        <f>'FORM 365'!C129</f>
        <v>44173.357951388898</v>
      </c>
      <c r="F136" s="206"/>
      <c r="G136" s="179">
        <f>'FORM 365'!C129</f>
        <v>44173.357951388898</v>
      </c>
      <c r="H136" s="133">
        <f>'FORM 365'!R129</f>
        <v>0</v>
      </c>
      <c r="I136" s="133">
        <f>IF(H136='DATA GURU'!$C$33,1,0)</f>
        <v>0</v>
      </c>
      <c r="J136" s="133">
        <f>'FORM 365'!U129</f>
        <v>5</v>
      </c>
      <c r="K136" s="133">
        <f>IF(J136='DATA GURU'!$C$33,1,0)</f>
        <v>1</v>
      </c>
      <c r="L136" s="133">
        <f>'FORM 365'!X129</f>
        <v>0</v>
      </c>
      <c r="M136" s="133">
        <f>IF(L136='DATA GURU'!$C$33,1,0)</f>
        <v>0</v>
      </c>
      <c r="N136" s="133">
        <f>'FORM 365'!AA129</f>
        <v>5</v>
      </c>
      <c r="O136" s="133">
        <f>IF(N136='DATA GURU'!$C$33,1,0)</f>
        <v>1</v>
      </c>
      <c r="P136" s="133">
        <f>'FORM 365'!AD129</f>
        <v>5</v>
      </c>
      <c r="Q136" s="133">
        <f>IF(P136='DATA GURU'!$C$33,1,0)</f>
        <v>1</v>
      </c>
      <c r="R136" s="133">
        <f>'FORM 365'!AG129</f>
        <v>5</v>
      </c>
      <c r="S136" s="133">
        <f>IF(R136='DATA GURU'!$C$33,1,0)</f>
        <v>1</v>
      </c>
      <c r="T136" s="133">
        <f>'FORM 365'!AJ129</f>
        <v>5</v>
      </c>
      <c r="U136" s="133">
        <f>IF(T136='DATA GURU'!$C$33,1,0)</f>
        <v>1</v>
      </c>
      <c r="V136" s="133">
        <f>'FORM 365'!AM129</f>
        <v>5</v>
      </c>
      <c r="W136" s="133">
        <f>IF(V136='DATA GURU'!$C$33,1,0)</f>
        <v>1</v>
      </c>
      <c r="X136" s="133">
        <f>'FORM 365'!AP129</f>
        <v>5</v>
      </c>
      <c r="Y136" s="133">
        <f>IF(X136='DATA GURU'!$C$33,1,0)</f>
        <v>1</v>
      </c>
      <c r="Z136" s="133">
        <f>'FORM 365'!AS129</f>
        <v>5</v>
      </c>
      <c r="AA136" s="133">
        <f>IF(Z136='DATA GURU'!$C$33,1,0)</f>
        <v>1</v>
      </c>
      <c r="AB136" s="133">
        <f>'FORM 365'!AV129</f>
        <v>5</v>
      </c>
      <c r="AC136" s="133">
        <f>IF(AB136='DATA GURU'!$C$33,1,0)</f>
        <v>1</v>
      </c>
      <c r="AD136" s="133">
        <f>'FORM 365'!AY129</f>
        <v>5</v>
      </c>
      <c r="AE136" s="133">
        <f>IF(AD136='DATA GURU'!$C$33,1,0)</f>
        <v>1</v>
      </c>
      <c r="AF136" s="133">
        <f>'FORM 365'!BB129</f>
        <v>5</v>
      </c>
      <c r="AG136" s="133">
        <f>IF(AF136='DATA GURU'!$C$33,1,0)</f>
        <v>1</v>
      </c>
      <c r="AH136" s="133">
        <f>'FORM 365'!BE129</f>
        <v>5</v>
      </c>
      <c r="AI136" s="133">
        <f>IF(AH136='DATA GURU'!$C$33,1,0)</f>
        <v>1</v>
      </c>
      <c r="AJ136" s="133">
        <f>'FORM 365'!BH129</f>
        <v>5</v>
      </c>
      <c r="AK136" s="133">
        <f>IF(AJ136='DATA GURU'!$C$33,1,0)</f>
        <v>1</v>
      </c>
      <c r="AL136" s="133">
        <f>'FORM 365'!BK129</f>
        <v>5</v>
      </c>
      <c r="AM136" s="133">
        <f>IF(AL136='DATA GURU'!$C$33,1,0)</f>
        <v>1</v>
      </c>
      <c r="AN136" s="133">
        <f>'FORM 365'!BN129</f>
        <v>5</v>
      </c>
      <c r="AO136" s="133">
        <f>IF(AN136='DATA GURU'!$C$33,1,0)</f>
        <v>1</v>
      </c>
      <c r="AP136" s="133">
        <f>'FORM 365'!BQ129</f>
        <v>5</v>
      </c>
      <c r="AQ136" s="133">
        <f>IF(AP136='DATA GURU'!$C$33,1,0)</f>
        <v>1</v>
      </c>
      <c r="AR136" s="133">
        <f>'FORM 365'!BT129</f>
        <v>5</v>
      </c>
      <c r="AS136" s="133">
        <f>IF(AR136='DATA GURU'!$C$33,1,0)</f>
        <v>1</v>
      </c>
      <c r="AT136" s="133">
        <f>'FORM 365'!BW129</f>
        <v>5</v>
      </c>
      <c r="AU136" s="133">
        <f>IF(AT136='DATA GURU'!$C$33,1,0)</f>
        <v>1</v>
      </c>
      <c r="AV136" s="134">
        <f t="shared" si="11"/>
        <v>18</v>
      </c>
      <c r="AW136" s="133">
        <f>'DATA GURU'!$C$23-AV136</f>
        <v>2</v>
      </c>
      <c r="AX136" s="135">
        <f>AV136*'DATA GURU'!$C$33</f>
        <v>90</v>
      </c>
      <c r="AY136" s="136" t="str">
        <f>IF(AX136&gt;='DATA GURU'!$C$21+20,"BAIK SEKALI",IF(AX136&gt;='DATA GURU'!$C$21,"BAIK ",IF(AX136&gt;='DATA GURU'!$C$21-10,"CUKUP",IF(AX136&gt;='DATA GURU'!$C$21-20,"KURANG",IF(AX136&lt;='DATA GURU'!$C$21-20,"KURANG SEKALI")))))</f>
        <v xml:space="preserve">BAIK </v>
      </c>
      <c r="AZ136" s="190" t="str">
        <f>'FORM 365'!K129</f>
        <v>XII IPA 2</v>
      </c>
      <c r="BB136" s="153" t="str">
        <f>IF(AZ136=KELAS!$N$3,COUNTIFS($B$10:$B$115,"&lt;"&amp;B136,$AZ$10:$AZ$115,KELAS!$N$3)+COUNTIFS($B$10:$B136,B136,$AZ$10:$AZ136,KELAS!$N$3),"")</f>
        <v/>
      </c>
    </row>
    <row r="137" spans="1:54" ht="15" x14ac:dyDescent="0.25">
      <c r="A137" s="1">
        <v>128</v>
      </c>
      <c r="B137" s="117" t="str">
        <f>'FORM 365'!E130</f>
        <v>ALI SHADIKIN</v>
      </c>
      <c r="C137" s="207">
        <f>'FORM 365'!B130</f>
        <v>44173.355358796303</v>
      </c>
      <c r="D137" s="207"/>
      <c r="E137" s="205">
        <f>'FORM 365'!C130</f>
        <v>44173.360532407401</v>
      </c>
      <c r="F137" s="206"/>
      <c r="G137" s="179">
        <f>'FORM 365'!C130</f>
        <v>44173.360532407401</v>
      </c>
      <c r="H137" s="133">
        <f>'FORM 365'!R130</f>
        <v>0</v>
      </c>
      <c r="I137" s="133">
        <f>IF(H137='DATA GURU'!$C$33,1,0)</f>
        <v>0</v>
      </c>
      <c r="J137" s="133">
        <f>'FORM 365'!U130</f>
        <v>0</v>
      </c>
      <c r="K137" s="133">
        <f>IF(J137='DATA GURU'!$C$33,1,0)</f>
        <v>0</v>
      </c>
      <c r="L137" s="133">
        <f>'FORM 365'!X130</f>
        <v>0</v>
      </c>
      <c r="M137" s="133">
        <f>IF(L137='DATA GURU'!$C$33,1,0)</f>
        <v>0</v>
      </c>
      <c r="N137" s="133">
        <f>'FORM 365'!AA130</f>
        <v>0</v>
      </c>
      <c r="O137" s="133">
        <f>IF(N137='DATA GURU'!$C$33,1,0)</f>
        <v>0</v>
      </c>
      <c r="P137" s="133">
        <f>'FORM 365'!AD130</f>
        <v>0</v>
      </c>
      <c r="Q137" s="133">
        <f>IF(P137='DATA GURU'!$C$33,1,0)</f>
        <v>0</v>
      </c>
      <c r="R137" s="133">
        <f>'FORM 365'!AG130</f>
        <v>0</v>
      </c>
      <c r="S137" s="133">
        <f>IF(R137='DATA GURU'!$C$33,1,0)</f>
        <v>0</v>
      </c>
      <c r="T137" s="133">
        <f>'FORM 365'!AJ130</f>
        <v>0</v>
      </c>
      <c r="U137" s="133">
        <f>IF(T137='DATA GURU'!$C$33,1,0)</f>
        <v>0</v>
      </c>
      <c r="V137" s="133">
        <f>'FORM 365'!AM130</f>
        <v>0</v>
      </c>
      <c r="W137" s="133">
        <f>IF(V137='DATA GURU'!$C$33,1,0)</f>
        <v>0</v>
      </c>
      <c r="X137" s="133">
        <f>'FORM 365'!AP130</f>
        <v>0</v>
      </c>
      <c r="Y137" s="133">
        <f>IF(X137='DATA GURU'!$C$33,1,0)</f>
        <v>0</v>
      </c>
      <c r="Z137" s="133">
        <f>'FORM 365'!AS130</f>
        <v>0</v>
      </c>
      <c r="AA137" s="133">
        <f>IF(Z137='DATA GURU'!$C$33,1,0)</f>
        <v>0</v>
      </c>
      <c r="AB137" s="133">
        <f>'FORM 365'!AV130</f>
        <v>5</v>
      </c>
      <c r="AC137" s="133">
        <f>IF(AB137='DATA GURU'!$C$33,1,0)</f>
        <v>1</v>
      </c>
      <c r="AD137" s="133">
        <f>'FORM 365'!AY130</f>
        <v>0</v>
      </c>
      <c r="AE137" s="133">
        <f>IF(AD137='DATA GURU'!$C$33,1,0)</f>
        <v>0</v>
      </c>
      <c r="AF137" s="133">
        <f>'FORM 365'!BB130</f>
        <v>0</v>
      </c>
      <c r="AG137" s="133">
        <f>IF(AF137='DATA GURU'!$C$33,1,0)</f>
        <v>0</v>
      </c>
      <c r="AH137" s="133">
        <f>'FORM 365'!BE130</f>
        <v>0</v>
      </c>
      <c r="AI137" s="133">
        <f>IF(AH137='DATA GURU'!$C$33,1,0)</f>
        <v>0</v>
      </c>
      <c r="AJ137" s="133">
        <f>'FORM 365'!BH130</f>
        <v>0</v>
      </c>
      <c r="AK137" s="133">
        <f>IF(AJ137='DATA GURU'!$C$33,1,0)</f>
        <v>0</v>
      </c>
      <c r="AL137" s="133">
        <f>'FORM 365'!BK130</f>
        <v>0</v>
      </c>
      <c r="AM137" s="133">
        <f>IF(AL137='DATA GURU'!$C$33,1,0)</f>
        <v>0</v>
      </c>
      <c r="AN137" s="133">
        <f>'FORM 365'!BN130</f>
        <v>5</v>
      </c>
      <c r="AO137" s="133">
        <f>IF(AN137='DATA GURU'!$C$33,1,0)</f>
        <v>1</v>
      </c>
      <c r="AP137" s="133">
        <f>'FORM 365'!BQ130</f>
        <v>0</v>
      </c>
      <c r="AQ137" s="133">
        <f>IF(AP137='DATA GURU'!$C$33,1,0)</f>
        <v>0</v>
      </c>
      <c r="AR137" s="133">
        <f>'FORM 365'!BT130</f>
        <v>0</v>
      </c>
      <c r="AS137" s="133">
        <f>IF(AR137='DATA GURU'!$C$33,1,0)</f>
        <v>0</v>
      </c>
      <c r="AT137" s="133">
        <f>'FORM 365'!BW130</f>
        <v>0</v>
      </c>
      <c r="AU137" s="133">
        <f>IF(AT137='DATA GURU'!$C$33,1,0)</f>
        <v>0</v>
      </c>
      <c r="AV137" s="134">
        <f t="shared" si="11"/>
        <v>2</v>
      </c>
      <c r="AW137" s="133">
        <f>'DATA GURU'!$C$23-AV137</f>
        <v>18</v>
      </c>
      <c r="AX137" s="135">
        <f>AV137*'DATA GURU'!$C$33</f>
        <v>10</v>
      </c>
      <c r="AY137" s="136" t="str">
        <f>IF(AX137&gt;='DATA GURU'!$C$21+20,"BAIK SEKALI",IF(AX137&gt;='DATA GURU'!$C$21,"BAIK ",IF(AX137&gt;='DATA GURU'!$C$21-10,"CUKUP",IF(AX137&gt;='DATA GURU'!$C$21-20,"KURANG",IF(AX137&lt;='DATA GURU'!$C$21-20,"KURANG SEKALI")))))</f>
        <v>KURANG SEKALI</v>
      </c>
      <c r="AZ137" s="190" t="str">
        <f>'FORM 365'!K130</f>
        <v>XII IPA 2</v>
      </c>
      <c r="BB137" s="153" t="str">
        <f>IF(AZ137=KELAS!$N$3,COUNTIFS($B$10:$B$115,"&lt;"&amp;B137,$AZ$10:$AZ$115,KELAS!$N$3)+COUNTIFS($B$10:$B137,B137,$AZ$10:$AZ137,KELAS!$N$3),"")</f>
        <v/>
      </c>
    </row>
    <row r="138" spans="1:54" ht="15" x14ac:dyDescent="0.25">
      <c r="A138" s="3">
        <v>129</v>
      </c>
      <c r="B138" s="117" t="str">
        <f>'FORM 365'!E131</f>
        <v>RANTI OKTAVIA</v>
      </c>
      <c r="C138" s="207">
        <f>'FORM 365'!B131</f>
        <v>44173.325972222199</v>
      </c>
      <c r="D138" s="207"/>
      <c r="E138" s="205">
        <f>'FORM 365'!C131</f>
        <v>44173.360706018502</v>
      </c>
      <c r="F138" s="206"/>
      <c r="G138" s="179">
        <f>'FORM 365'!C131</f>
        <v>44173.360706018502</v>
      </c>
      <c r="H138" s="133">
        <f>'FORM 365'!R131</f>
        <v>0</v>
      </c>
      <c r="I138" s="133">
        <f>IF(H138='DATA GURU'!$C$33,1,0)</f>
        <v>0</v>
      </c>
      <c r="J138" s="133">
        <f>'FORM 365'!U131</f>
        <v>5</v>
      </c>
      <c r="K138" s="133">
        <f>IF(J138='DATA GURU'!$C$33,1,0)</f>
        <v>1</v>
      </c>
      <c r="L138" s="133">
        <f>'FORM 365'!X131</f>
        <v>0</v>
      </c>
      <c r="M138" s="133">
        <f>IF(L138='DATA GURU'!$C$33,1,0)</f>
        <v>0</v>
      </c>
      <c r="N138" s="133">
        <f>'FORM 365'!AA131</f>
        <v>5</v>
      </c>
      <c r="O138" s="133">
        <f>IF(N138='DATA GURU'!$C$33,1,0)</f>
        <v>1</v>
      </c>
      <c r="P138" s="133">
        <f>'FORM 365'!AD131</f>
        <v>5</v>
      </c>
      <c r="Q138" s="133">
        <f>IF(P138='DATA GURU'!$C$33,1,0)</f>
        <v>1</v>
      </c>
      <c r="R138" s="133">
        <f>'FORM 365'!AG131</f>
        <v>5</v>
      </c>
      <c r="S138" s="133">
        <f>IF(R138='DATA GURU'!$C$33,1,0)</f>
        <v>1</v>
      </c>
      <c r="T138" s="133">
        <f>'FORM 365'!AJ131</f>
        <v>5</v>
      </c>
      <c r="U138" s="133">
        <f>IF(T138='DATA GURU'!$C$33,1,0)</f>
        <v>1</v>
      </c>
      <c r="V138" s="133">
        <f>'FORM 365'!AM131</f>
        <v>0</v>
      </c>
      <c r="W138" s="133">
        <f>IF(V138='DATA GURU'!$C$33,1,0)</f>
        <v>0</v>
      </c>
      <c r="X138" s="133">
        <f>'FORM 365'!AP131</f>
        <v>0</v>
      </c>
      <c r="Y138" s="133">
        <f>IF(X138='DATA GURU'!$C$33,1,0)</f>
        <v>0</v>
      </c>
      <c r="Z138" s="133">
        <f>'FORM 365'!AS131</f>
        <v>5</v>
      </c>
      <c r="AA138" s="133">
        <f>IF(Z138='DATA GURU'!$C$33,1,0)</f>
        <v>1</v>
      </c>
      <c r="AB138" s="133">
        <f>'FORM 365'!AV131</f>
        <v>0</v>
      </c>
      <c r="AC138" s="133">
        <f>IF(AB138='DATA GURU'!$C$33,1,0)</f>
        <v>0</v>
      </c>
      <c r="AD138" s="133">
        <f>'FORM 365'!AY131</f>
        <v>0</v>
      </c>
      <c r="AE138" s="133">
        <f>IF(AD138='DATA GURU'!$C$33,1,0)</f>
        <v>0</v>
      </c>
      <c r="AF138" s="133">
        <f>'FORM 365'!BB131</f>
        <v>5</v>
      </c>
      <c r="AG138" s="133">
        <f>IF(AF138='DATA GURU'!$C$33,1,0)</f>
        <v>1</v>
      </c>
      <c r="AH138" s="133">
        <f>'FORM 365'!BE131</f>
        <v>0</v>
      </c>
      <c r="AI138" s="133">
        <f>IF(AH138='DATA GURU'!$C$33,1,0)</f>
        <v>0</v>
      </c>
      <c r="AJ138" s="133">
        <f>'FORM 365'!BH131</f>
        <v>0</v>
      </c>
      <c r="AK138" s="133">
        <f>IF(AJ138='DATA GURU'!$C$33,1,0)</f>
        <v>0</v>
      </c>
      <c r="AL138" s="133">
        <f>'FORM 365'!BK131</f>
        <v>0</v>
      </c>
      <c r="AM138" s="133">
        <f>IF(AL138='DATA GURU'!$C$33,1,0)</f>
        <v>0</v>
      </c>
      <c r="AN138" s="133">
        <f>'FORM 365'!BN131</f>
        <v>5</v>
      </c>
      <c r="AO138" s="133">
        <f>IF(AN138='DATA GURU'!$C$33,1,0)</f>
        <v>1</v>
      </c>
      <c r="AP138" s="133">
        <f>'FORM 365'!BQ131</f>
        <v>5</v>
      </c>
      <c r="AQ138" s="133">
        <f>IF(AP138='DATA GURU'!$C$33,1,0)</f>
        <v>1</v>
      </c>
      <c r="AR138" s="133">
        <f>'FORM 365'!BT131</f>
        <v>0</v>
      </c>
      <c r="AS138" s="133">
        <f>IF(AR138='DATA GURU'!$C$33,1,0)</f>
        <v>0</v>
      </c>
      <c r="AT138" s="133">
        <f>'FORM 365'!BW131</f>
        <v>5</v>
      </c>
      <c r="AU138" s="133">
        <f>IF(AT138='DATA GURU'!$C$33,1,0)</f>
        <v>1</v>
      </c>
      <c r="AV138" s="134">
        <f t="shared" si="11"/>
        <v>10</v>
      </c>
      <c r="AW138" s="133">
        <f>'DATA GURU'!$C$23-AV138</f>
        <v>10</v>
      </c>
      <c r="AX138" s="135">
        <f>AV138*'DATA GURU'!$C$33</f>
        <v>50</v>
      </c>
      <c r="AY138" s="136" t="str">
        <f>IF(AX138&gt;='DATA GURU'!$C$21+20,"BAIK SEKALI",IF(AX138&gt;='DATA GURU'!$C$21,"BAIK ",IF(AX138&gt;='DATA GURU'!$C$21-10,"CUKUP",IF(AX138&gt;='DATA GURU'!$C$21-20,"KURANG",IF(AX138&lt;='DATA GURU'!$C$21-20,"KURANG SEKALI")))))</f>
        <v>KURANG SEKALI</v>
      </c>
      <c r="AZ138" s="190" t="str">
        <f>'FORM 365'!K131</f>
        <v>XII IPS 2</v>
      </c>
      <c r="BB138" s="153" t="str">
        <f>IF(AZ138=KELAS!$N$3,COUNTIFS($B$10:$B$115,"&lt;"&amp;B138,$AZ$10:$AZ$115,KELAS!$N$3)+COUNTIFS($B$10:$B138,B138,$AZ$10:$AZ138,KELAS!$N$3),"")</f>
        <v/>
      </c>
    </row>
    <row r="139" spans="1:54" ht="15" x14ac:dyDescent="0.25">
      <c r="A139" s="1">
        <v>130</v>
      </c>
      <c r="B139" s="117" t="str">
        <f>'FORM 365'!E132</f>
        <v>MARINI MARINI</v>
      </c>
      <c r="C139" s="207">
        <f>'FORM 365'!B132</f>
        <v>44173.339895833298</v>
      </c>
      <c r="D139" s="207"/>
      <c r="E139" s="205">
        <f>'FORM 365'!C132</f>
        <v>44173.360983796301</v>
      </c>
      <c r="F139" s="206"/>
      <c r="G139" s="179">
        <f>'FORM 365'!C132</f>
        <v>44173.360983796301</v>
      </c>
      <c r="H139" s="133">
        <f>'FORM 365'!R132</f>
        <v>0</v>
      </c>
      <c r="I139" s="133">
        <f>IF(H139='DATA GURU'!$C$33,1,0)</f>
        <v>0</v>
      </c>
      <c r="J139" s="133">
        <f>'FORM 365'!U132</f>
        <v>5</v>
      </c>
      <c r="K139" s="133">
        <f>IF(J139='DATA GURU'!$C$33,1,0)</f>
        <v>1</v>
      </c>
      <c r="L139" s="133">
        <f>'FORM 365'!X132</f>
        <v>0</v>
      </c>
      <c r="M139" s="133">
        <f>IF(L139='DATA GURU'!$C$33,1,0)</f>
        <v>0</v>
      </c>
      <c r="N139" s="133">
        <f>'FORM 365'!AA132</f>
        <v>0</v>
      </c>
      <c r="O139" s="133">
        <f>IF(N139='DATA GURU'!$C$33,1,0)</f>
        <v>0</v>
      </c>
      <c r="P139" s="133">
        <f>'FORM 365'!AD132</f>
        <v>5</v>
      </c>
      <c r="Q139" s="133">
        <f>IF(P139='DATA GURU'!$C$33,1,0)</f>
        <v>1</v>
      </c>
      <c r="R139" s="133">
        <f>'FORM 365'!AG132</f>
        <v>0</v>
      </c>
      <c r="S139" s="133">
        <f>IF(R139='DATA GURU'!$C$33,1,0)</f>
        <v>0</v>
      </c>
      <c r="T139" s="133">
        <f>'FORM 365'!AJ132</f>
        <v>0</v>
      </c>
      <c r="U139" s="133">
        <f>IF(T139='DATA GURU'!$C$33,1,0)</f>
        <v>0</v>
      </c>
      <c r="V139" s="133">
        <f>'FORM 365'!AM132</f>
        <v>0</v>
      </c>
      <c r="W139" s="133">
        <f>IF(V139='DATA GURU'!$C$33,1,0)</f>
        <v>0</v>
      </c>
      <c r="X139" s="133">
        <f>'FORM 365'!AP132</f>
        <v>5</v>
      </c>
      <c r="Y139" s="133">
        <f>IF(X139='DATA GURU'!$C$33,1,0)</f>
        <v>1</v>
      </c>
      <c r="Z139" s="133">
        <f>'FORM 365'!AS132</f>
        <v>5</v>
      </c>
      <c r="AA139" s="133">
        <f>IF(Z139='DATA GURU'!$C$33,1,0)</f>
        <v>1</v>
      </c>
      <c r="AB139" s="133">
        <f>'FORM 365'!AV132</f>
        <v>0</v>
      </c>
      <c r="AC139" s="133">
        <f>IF(AB139='DATA GURU'!$C$33,1,0)</f>
        <v>0</v>
      </c>
      <c r="AD139" s="133">
        <f>'FORM 365'!AY132</f>
        <v>5</v>
      </c>
      <c r="AE139" s="133">
        <f>IF(AD139='DATA GURU'!$C$33,1,0)</f>
        <v>1</v>
      </c>
      <c r="AF139" s="133">
        <f>'FORM 365'!BB132</f>
        <v>5</v>
      </c>
      <c r="AG139" s="133">
        <f>IF(AF139='DATA GURU'!$C$33,1,0)</f>
        <v>1</v>
      </c>
      <c r="AH139" s="133">
        <f>'FORM 365'!BE132</f>
        <v>0</v>
      </c>
      <c r="AI139" s="133">
        <f>IF(AH139='DATA GURU'!$C$33,1,0)</f>
        <v>0</v>
      </c>
      <c r="AJ139" s="133">
        <f>'FORM 365'!BH132</f>
        <v>5</v>
      </c>
      <c r="AK139" s="133">
        <f>IF(AJ139='DATA GURU'!$C$33,1,0)</f>
        <v>1</v>
      </c>
      <c r="AL139" s="133">
        <f>'FORM 365'!BK132</f>
        <v>0</v>
      </c>
      <c r="AM139" s="133">
        <f>IF(AL139='DATA GURU'!$C$33,1,0)</f>
        <v>0</v>
      </c>
      <c r="AN139" s="133">
        <f>'FORM 365'!BN132</f>
        <v>5</v>
      </c>
      <c r="AO139" s="133">
        <f>IF(AN139='DATA GURU'!$C$33,1,0)</f>
        <v>1</v>
      </c>
      <c r="AP139" s="133">
        <f>'FORM 365'!BQ132</f>
        <v>0</v>
      </c>
      <c r="AQ139" s="133">
        <f>IF(AP139='DATA GURU'!$C$33,1,0)</f>
        <v>0</v>
      </c>
      <c r="AR139" s="133">
        <f>'FORM 365'!BT132</f>
        <v>0</v>
      </c>
      <c r="AS139" s="133">
        <f>IF(AR139='DATA GURU'!$C$33,1,0)</f>
        <v>0</v>
      </c>
      <c r="AT139" s="133">
        <f>'FORM 365'!BW132</f>
        <v>5</v>
      </c>
      <c r="AU139" s="133">
        <f>IF(AT139='DATA GURU'!$C$33,1,0)</f>
        <v>1</v>
      </c>
      <c r="AV139" s="134">
        <f t="shared" ref="AV139:AV202" si="12">I139+K139+M139+O139+Q139+S139+U139+W139+Y139+AA139+AC139+AE139+AG139+AI139+AK139+AM139+AO139+AQ139+AS139+AU139</f>
        <v>9</v>
      </c>
      <c r="AW139" s="133">
        <f>'DATA GURU'!$C$23-AV139</f>
        <v>11</v>
      </c>
      <c r="AX139" s="135">
        <f>AV139*'DATA GURU'!$C$33</f>
        <v>45</v>
      </c>
      <c r="AY139" s="136" t="str">
        <f>IF(AX139&gt;='DATA GURU'!$C$21+20,"BAIK SEKALI",IF(AX139&gt;='DATA GURU'!$C$21,"BAIK ",IF(AX139&gt;='DATA GURU'!$C$21-10,"CUKUP",IF(AX139&gt;='DATA GURU'!$C$21-20,"KURANG",IF(AX139&lt;='DATA GURU'!$C$21-20,"KURANG SEKALI")))))</f>
        <v>KURANG SEKALI</v>
      </c>
      <c r="AZ139" s="190" t="str">
        <f>'FORM 365'!K132</f>
        <v>XII IPS 1</v>
      </c>
      <c r="BB139" s="153">
        <f>IF(AZ139=KELAS!$N$3,COUNTIFS($B$10:$B$115,"&lt;"&amp;B139,$AZ$10:$AZ$115,KELAS!$N$3)+COUNTIFS($B$10:$B139,B139,$AZ$10:$AZ139,KELAS!$N$3),"")</f>
        <v>7</v>
      </c>
    </row>
    <row r="140" spans="1:54" ht="15" x14ac:dyDescent="0.25">
      <c r="A140" s="3">
        <v>131</v>
      </c>
      <c r="B140" s="117" t="str">
        <f>'FORM 365'!E133</f>
        <v>MUHAMMAD ALFARISHI</v>
      </c>
      <c r="C140" s="207">
        <f>'FORM 365'!B133</f>
        <v>44173.3359837963</v>
      </c>
      <c r="D140" s="207"/>
      <c r="E140" s="205">
        <f>'FORM 365'!C133</f>
        <v>44173.361296296302</v>
      </c>
      <c r="F140" s="206"/>
      <c r="G140" s="179">
        <f>'FORM 365'!C133</f>
        <v>44173.361296296302</v>
      </c>
      <c r="H140" s="133">
        <f>'FORM 365'!R133</f>
        <v>0</v>
      </c>
      <c r="I140" s="133">
        <f>IF(H140='DATA GURU'!$C$33,1,0)</f>
        <v>0</v>
      </c>
      <c r="J140" s="133">
        <f>'FORM 365'!U133</f>
        <v>0</v>
      </c>
      <c r="K140" s="133">
        <f>IF(J140='DATA GURU'!$C$33,1,0)</f>
        <v>0</v>
      </c>
      <c r="L140" s="133">
        <f>'FORM 365'!X133</f>
        <v>0</v>
      </c>
      <c r="M140" s="133">
        <f>IF(L140='DATA GURU'!$C$33,1,0)</f>
        <v>0</v>
      </c>
      <c r="N140" s="133">
        <f>'FORM 365'!AA133</f>
        <v>0</v>
      </c>
      <c r="O140" s="133">
        <f>IF(N140='DATA GURU'!$C$33,1,0)</f>
        <v>0</v>
      </c>
      <c r="P140" s="133">
        <f>'FORM 365'!AD133</f>
        <v>0</v>
      </c>
      <c r="Q140" s="133">
        <f>IF(P140='DATA GURU'!$C$33,1,0)</f>
        <v>0</v>
      </c>
      <c r="R140" s="133">
        <f>'FORM 365'!AG133</f>
        <v>0</v>
      </c>
      <c r="S140" s="133">
        <f>IF(R140='DATA GURU'!$C$33,1,0)</f>
        <v>0</v>
      </c>
      <c r="T140" s="133">
        <f>'FORM 365'!AJ133</f>
        <v>5</v>
      </c>
      <c r="U140" s="133">
        <f>IF(T140='DATA GURU'!$C$33,1,0)</f>
        <v>1</v>
      </c>
      <c r="V140" s="133">
        <f>'FORM 365'!AM133</f>
        <v>0</v>
      </c>
      <c r="W140" s="133">
        <f>IF(V140='DATA GURU'!$C$33,1,0)</f>
        <v>0</v>
      </c>
      <c r="X140" s="133">
        <f>'FORM 365'!AP133</f>
        <v>0</v>
      </c>
      <c r="Y140" s="133">
        <f>IF(X140='DATA GURU'!$C$33,1,0)</f>
        <v>0</v>
      </c>
      <c r="Z140" s="133">
        <f>'FORM 365'!AS133</f>
        <v>5</v>
      </c>
      <c r="AA140" s="133">
        <f>IF(Z140='DATA GURU'!$C$33,1,0)</f>
        <v>1</v>
      </c>
      <c r="AB140" s="133">
        <f>'FORM 365'!AV133</f>
        <v>5</v>
      </c>
      <c r="AC140" s="133">
        <f>IF(AB140='DATA GURU'!$C$33,1,0)</f>
        <v>1</v>
      </c>
      <c r="AD140" s="133">
        <f>'FORM 365'!AY133</f>
        <v>0</v>
      </c>
      <c r="AE140" s="133">
        <f>IF(AD140='DATA GURU'!$C$33,1,0)</f>
        <v>0</v>
      </c>
      <c r="AF140" s="133">
        <f>'FORM 365'!BB133</f>
        <v>5</v>
      </c>
      <c r="AG140" s="133">
        <f>IF(AF140='DATA GURU'!$C$33,1,0)</f>
        <v>1</v>
      </c>
      <c r="AH140" s="133">
        <f>'FORM 365'!BE133</f>
        <v>5</v>
      </c>
      <c r="AI140" s="133">
        <f>IF(AH140='DATA GURU'!$C$33,1,0)</f>
        <v>1</v>
      </c>
      <c r="AJ140" s="133">
        <f>'FORM 365'!BH133</f>
        <v>0</v>
      </c>
      <c r="AK140" s="133">
        <f>IF(AJ140='DATA GURU'!$C$33,1,0)</f>
        <v>0</v>
      </c>
      <c r="AL140" s="133">
        <f>'FORM 365'!BK133</f>
        <v>0</v>
      </c>
      <c r="AM140" s="133">
        <f>IF(AL140='DATA GURU'!$C$33,1,0)</f>
        <v>0</v>
      </c>
      <c r="AN140" s="133">
        <f>'FORM 365'!BN133</f>
        <v>5</v>
      </c>
      <c r="AO140" s="133">
        <f>IF(AN140='DATA GURU'!$C$33,1,0)</f>
        <v>1</v>
      </c>
      <c r="AP140" s="133">
        <f>'FORM 365'!BQ133</f>
        <v>5</v>
      </c>
      <c r="AQ140" s="133">
        <f>IF(AP140='DATA GURU'!$C$33,1,0)</f>
        <v>1</v>
      </c>
      <c r="AR140" s="133">
        <f>'FORM 365'!BT133</f>
        <v>0</v>
      </c>
      <c r="AS140" s="133">
        <f>IF(AR140='DATA GURU'!$C$33,1,0)</f>
        <v>0</v>
      </c>
      <c r="AT140" s="133">
        <f>'FORM 365'!BW133</f>
        <v>5</v>
      </c>
      <c r="AU140" s="133">
        <f>IF(AT140='DATA GURU'!$C$33,1,0)</f>
        <v>1</v>
      </c>
      <c r="AV140" s="134">
        <f t="shared" si="12"/>
        <v>8</v>
      </c>
      <c r="AW140" s="133">
        <f>'DATA GURU'!$C$23-AV140</f>
        <v>12</v>
      </c>
      <c r="AX140" s="135">
        <f>AV140*'DATA GURU'!$C$33</f>
        <v>40</v>
      </c>
      <c r="AY140" s="136" t="str">
        <f>IF(AX140&gt;='DATA GURU'!$C$21+20,"BAIK SEKALI",IF(AX140&gt;='DATA GURU'!$C$21,"BAIK ",IF(AX140&gt;='DATA GURU'!$C$21-10,"CUKUP",IF(AX140&gt;='DATA GURU'!$C$21-20,"KURANG",IF(AX140&lt;='DATA GURU'!$C$21-20,"KURANG SEKALI")))))</f>
        <v>KURANG SEKALI</v>
      </c>
      <c r="AZ140" s="190" t="str">
        <f>'FORM 365'!K133</f>
        <v>XII IPA 3</v>
      </c>
      <c r="BB140" s="153" t="str">
        <f>IF(AZ140=KELAS!$N$3,COUNTIFS($B$10:$B$115,"&lt;"&amp;B140,$AZ$10:$AZ$115,KELAS!$N$3)+COUNTIFS($B$10:$B140,B140,$AZ$10:$AZ140,KELAS!$N$3),"")</f>
        <v/>
      </c>
    </row>
    <row r="141" spans="1:54" ht="15" x14ac:dyDescent="0.25">
      <c r="A141" s="1">
        <v>132</v>
      </c>
      <c r="B141" s="117" t="str">
        <f>'FORM 365'!E134</f>
        <v>HANA SAJIDAH</v>
      </c>
      <c r="C141" s="207">
        <f>'FORM 365'!B134</f>
        <v>44173.321701388901</v>
      </c>
      <c r="D141" s="207"/>
      <c r="E141" s="205">
        <f>'FORM 365'!C134</f>
        <v>44173.361574074101</v>
      </c>
      <c r="F141" s="206"/>
      <c r="G141" s="179">
        <f>'FORM 365'!C134</f>
        <v>44173.361574074101</v>
      </c>
      <c r="H141" s="133">
        <f>'FORM 365'!R134</f>
        <v>5</v>
      </c>
      <c r="I141" s="133">
        <f>IF(H141='DATA GURU'!$C$33,1,0)</f>
        <v>1</v>
      </c>
      <c r="J141" s="133">
        <f>'FORM 365'!U134</f>
        <v>0</v>
      </c>
      <c r="K141" s="133">
        <f>IF(J141='DATA GURU'!$C$33,1,0)</f>
        <v>0</v>
      </c>
      <c r="L141" s="133">
        <f>'FORM 365'!X134</f>
        <v>0</v>
      </c>
      <c r="M141" s="133">
        <f>IF(L141='DATA GURU'!$C$33,1,0)</f>
        <v>0</v>
      </c>
      <c r="N141" s="133">
        <f>'FORM 365'!AA134</f>
        <v>5</v>
      </c>
      <c r="O141" s="133">
        <f>IF(N141='DATA GURU'!$C$33,1,0)</f>
        <v>1</v>
      </c>
      <c r="P141" s="133">
        <f>'FORM 365'!AD134</f>
        <v>5</v>
      </c>
      <c r="Q141" s="133">
        <f>IF(P141='DATA GURU'!$C$33,1,0)</f>
        <v>1</v>
      </c>
      <c r="R141" s="133">
        <f>'FORM 365'!AG134</f>
        <v>5</v>
      </c>
      <c r="S141" s="133">
        <f>IF(R141='DATA GURU'!$C$33,1,0)</f>
        <v>1</v>
      </c>
      <c r="T141" s="133">
        <f>'FORM 365'!AJ134</f>
        <v>5</v>
      </c>
      <c r="U141" s="133">
        <f>IF(T141='DATA GURU'!$C$33,1,0)</f>
        <v>1</v>
      </c>
      <c r="V141" s="133">
        <f>'FORM 365'!AM134</f>
        <v>5</v>
      </c>
      <c r="W141" s="133">
        <f>IF(V141='DATA GURU'!$C$33,1,0)</f>
        <v>1</v>
      </c>
      <c r="X141" s="133">
        <f>'FORM 365'!AP134</f>
        <v>5</v>
      </c>
      <c r="Y141" s="133">
        <f>IF(X141='DATA GURU'!$C$33,1,0)</f>
        <v>1</v>
      </c>
      <c r="Z141" s="133">
        <f>'FORM 365'!AS134</f>
        <v>5</v>
      </c>
      <c r="AA141" s="133">
        <f>IF(Z141='DATA GURU'!$C$33,1,0)</f>
        <v>1</v>
      </c>
      <c r="AB141" s="133">
        <f>'FORM 365'!AV134</f>
        <v>5</v>
      </c>
      <c r="AC141" s="133">
        <f>IF(AB141='DATA GURU'!$C$33,1,0)</f>
        <v>1</v>
      </c>
      <c r="AD141" s="133">
        <f>'FORM 365'!AY134</f>
        <v>5</v>
      </c>
      <c r="AE141" s="133">
        <f>IF(AD141='DATA GURU'!$C$33,1,0)</f>
        <v>1</v>
      </c>
      <c r="AF141" s="133">
        <f>'FORM 365'!BB134</f>
        <v>5</v>
      </c>
      <c r="AG141" s="133">
        <f>IF(AF141='DATA GURU'!$C$33,1,0)</f>
        <v>1</v>
      </c>
      <c r="AH141" s="133">
        <f>'FORM 365'!BE134</f>
        <v>0</v>
      </c>
      <c r="AI141" s="133">
        <f>IF(AH141='DATA GURU'!$C$33,1,0)</f>
        <v>0</v>
      </c>
      <c r="AJ141" s="133">
        <f>'FORM 365'!BH134</f>
        <v>5</v>
      </c>
      <c r="AK141" s="133">
        <f>IF(AJ141='DATA GURU'!$C$33,1,0)</f>
        <v>1</v>
      </c>
      <c r="AL141" s="133">
        <f>'FORM 365'!BK134</f>
        <v>5</v>
      </c>
      <c r="AM141" s="133">
        <f>IF(AL141='DATA GURU'!$C$33,1,0)</f>
        <v>1</v>
      </c>
      <c r="AN141" s="133">
        <f>'FORM 365'!BN134</f>
        <v>5</v>
      </c>
      <c r="AO141" s="133">
        <f>IF(AN141='DATA GURU'!$C$33,1,0)</f>
        <v>1</v>
      </c>
      <c r="AP141" s="133">
        <f>'FORM 365'!BQ134</f>
        <v>5</v>
      </c>
      <c r="AQ141" s="133">
        <f>IF(AP141='DATA GURU'!$C$33,1,0)</f>
        <v>1</v>
      </c>
      <c r="AR141" s="133">
        <f>'FORM 365'!BT134</f>
        <v>5</v>
      </c>
      <c r="AS141" s="133">
        <f>IF(AR141='DATA GURU'!$C$33,1,0)</f>
        <v>1</v>
      </c>
      <c r="AT141" s="133">
        <f>'FORM 365'!BW134</f>
        <v>5</v>
      </c>
      <c r="AU141" s="133">
        <f>IF(AT141='DATA GURU'!$C$33,1,0)</f>
        <v>1</v>
      </c>
      <c r="AV141" s="134">
        <f t="shared" si="12"/>
        <v>17</v>
      </c>
      <c r="AW141" s="133">
        <f>'DATA GURU'!$C$23-AV141</f>
        <v>3</v>
      </c>
      <c r="AX141" s="135">
        <f>AV141*'DATA GURU'!$C$33</f>
        <v>85</v>
      </c>
      <c r="AY141" s="136" t="str">
        <f>IF(AX141&gt;='DATA GURU'!$C$21+20,"BAIK SEKALI",IF(AX141&gt;='DATA GURU'!$C$21,"BAIK ",IF(AX141&gt;='DATA GURU'!$C$21-10,"CUKUP",IF(AX141&gt;='DATA GURU'!$C$21-20,"KURANG",IF(AX141&lt;='DATA GURU'!$C$21-20,"KURANG SEKALI")))))</f>
        <v xml:space="preserve">BAIK </v>
      </c>
      <c r="AZ141" s="190" t="str">
        <f>'FORM 365'!K134</f>
        <v>XII IPA 3</v>
      </c>
      <c r="BB141" s="153" t="str">
        <f>IF(AZ141=KELAS!$N$3,COUNTIFS($B$10:$B$115,"&lt;"&amp;B141,$AZ$10:$AZ$115,KELAS!$N$3)+COUNTIFS($B$10:$B141,B141,$AZ$10:$AZ141,KELAS!$N$3),"")</f>
        <v/>
      </c>
    </row>
    <row r="142" spans="1:54" ht="15" x14ac:dyDescent="0.25">
      <c r="A142" s="3">
        <v>133</v>
      </c>
      <c r="B142" s="117" t="str">
        <f>'FORM 365'!E135</f>
        <v>MUHAMMAD SEPTIAWAN</v>
      </c>
      <c r="C142" s="207">
        <f>'FORM 365'!B135</f>
        <v>44173.342523148101</v>
      </c>
      <c r="D142" s="207"/>
      <c r="E142" s="205">
        <f>'FORM 365'!C135</f>
        <v>44173.362152777801</v>
      </c>
      <c r="F142" s="206"/>
      <c r="G142" s="179">
        <f>'FORM 365'!C135</f>
        <v>44173.362152777801</v>
      </c>
      <c r="H142" s="133">
        <f>'FORM 365'!R135</f>
        <v>0</v>
      </c>
      <c r="I142" s="133">
        <f>IF(H142='DATA GURU'!$C$33,1,0)</f>
        <v>0</v>
      </c>
      <c r="J142" s="133">
        <f>'FORM 365'!U135</f>
        <v>5</v>
      </c>
      <c r="K142" s="133">
        <f>IF(J142='DATA GURU'!$C$33,1,0)</f>
        <v>1</v>
      </c>
      <c r="L142" s="133">
        <f>'FORM 365'!X135</f>
        <v>0</v>
      </c>
      <c r="M142" s="133">
        <f>IF(L142='DATA GURU'!$C$33,1,0)</f>
        <v>0</v>
      </c>
      <c r="N142" s="133">
        <f>'FORM 365'!AA135</f>
        <v>0</v>
      </c>
      <c r="O142" s="133">
        <f>IF(N142='DATA GURU'!$C$33,1,0)</f>
        <v>0</v>
      </c>
      <c r="P142" s="133">
        <f>'FORM 365'!AD135</f>
        <v>0</v>
      </c>
      <c r="Q142" s="133">
        <f>IF(P142='DATA GURU'!$C$33,1,0)</f>
        <v>0</v>
      </c>
      <c r="R142" s="133">
        <f>'FORM 365'!AG135</f>
        <v>0</v>
      </c>
      <c r="S142" s="133">
        <f>IF(R142='DATA GURU'!$C$33,1,0)</f>
        <v>0</v>
      </c>
      <c r="T142" s="133">
        <f>'FORM 365'!AJ135</f>
        <v>5</v>
      </c>
      <c r="U142" s="133">
        <f>IF(T142='DATA GURU'!$C$33,1,0)</f>
        <v>1</v>
      </c>
      <c r="V142" s="133">
        <f>'FORM 365'!AM135</f>
        <v>0</v>
      </c>
      <c r="W142" s="133">
        <f>IF(V142='DATA GURU'!$C$33,1,0)</f>
        <v>0</v>
      </c>
      <c r="X142" s="133">
        <f>'FORM 365'!AP135</f>
        <v>0</v>
      </c>
      <c r="Y142" s="133">
        <f>IF(X142='DATA GURU'!$C$33,1,0)</f>
        <v>0</v>
      </c>
      <c r="Z142" s="133">
        <f>'FORM 365'!AS135</f>
        <v>5</v>
      </c>
      <c r="AA142" s="133">
        <f>IF(Z142='DATA GURU'!$C$33,1,0)</f>
        <v>1</v>
      </c>
      <c r="AB142" s="133">
        <f>'FORM 365'!AV135</f>
        <v>0</v>
      </c>
      <c r="AC142" s="133">
        <f>IF(AB142='DATA GURU'!$C$33,1,0)</f>
        <v>0</v>
      </c>
      <c r="AD142" s="133">
        <f>'FORM 365'!AY135</f>
        <v>5</v>
      </c>
      <c r="AE142" s="133">
        <f>IF(AD142='DATA GURU'!$C$33,1,0)</f>
        <v>1</v>
      </c>
      <c r="AF142" s="133">
        <f>'FORM 365'!BB135</f>
        <v>5</v>
      </c>
      <c r="AG142" s="133">
        <f>IF(AF142='DATA GURU'!$C$33,1,0)</f>
        <v>1</v>
      </c>
      <c r="AH142" s="133">
        <f>'FORM 365'!BE135</f>
        <v>0</v>
      </c>
      <c r="AI142" s="133">
        <f>IF(AH142='DATA GURU'!$C$33,1,0)</f>
        <v>0</v>
      </c>
      <c r="AJ142" s="133">
        <f>'FORM 365'!BH135</f>
        <v>5</v>
      </c>
      <c r="AK142" s="133">
        <f>IF(AJ142='DATA GURU'!$C$33,1,0)</f>
        <v>1</v>
      </c>
      <c r="AL142" s="133">
        <f>'FORM 365'!BK135</f>
        <v>0</v>
      </c>
      <c r="AM142" s="133">
        <f>IF(AL142='DATA GURU'!$C$33,1,0)</f>
        <v>0</v>
      </c>
      <c r="AN142" s="133">
        <f>'FORM 365'!BN135</f>
        <v>0</v>
      </c>
      <c r="AO142" s="133">
        <f>IF(AN142='DATA GURU'!$C$33,1,0)</f>
        <v>0</v>
      </c>
      <c r="AP142" s="133">
        <f>'FORM 365'!BQ135</f>
        <v>5</v>
      </c>
      <c r="AQ142" s="133">
        <f>IF(AP142='DATA GURU'!$C$33,1,0)</f>
        <v>1</v>
      </c>
      <c r="AR142" s="133">
        <f>'FORM 365'!BT135</f>
        <v>0</v>
      </c>
      <c r="AS142" s="133">
        <f>IF(AR142='DATA GURU'!$C$33,1,0)</f>
        <v>0</v>
      </c>
      <c r="AT142" s="133">
        <f>'FORM 365'!BW135</f>
        <v>5</v>
      </c>
      <c r="AU142" s="133">
        <f>IF(AT142='DATA GURU'!$C$33,1,0)</f>
        <v>1</v>
      </c>
      <c r="AV142" s="134">
        <f t="shared" si="12"/>
        <v>8</v>
      </c>
      <c r="AW142" s="133">
        <f>'DATA GURU'!$C$23-AV142</f>
        <v>12</v>
      </c>
      <c r="AX142" s="135">
        <f>AV142*'DATA GURU'!$C$33</f>
        <v>40</v>
      </c>
      <c r="AY142" s="136" t="str">
        <f>IF(AX142&gt;='DATA GURU'!$C$21+20,"BAIK SEKALI",IF(AX142&gt;='DATA GURU'!$C$21,"BAIK ",IF(AX142&gt;='DATA GURU'!$C$21-10,"CUKUP",IF(AX142&gt;='DATA GURU'!$C$21-20,"KURANG",IF(AX142&lt;='DATA GURU'!$C$21-20,"KURANG SEKALI")))))</f>
        <v>KURANG SEKALI</v>
      </c>
      <c r="AZ142" s="190" t="str">
        <f>'FORM 365'!K135</f>
        <v>XII IPS 2</v>
      </c>
      <c r="BB142" s="153" t="str">
        <f>IF(AZ142=KELAS!$N$3,COUNTIFS($B$10:$B$115,"&lt;"&amp;B142,$AZ$10:$AZ$115,KELAS!$N$3)+COUNTIFS($B$10:$B142,B142,$AZ$10:$AZ142,KELAS!$N$3),"")</f>
        <v/>
      </c>
    </row>
    <row r="143" spans="1:54" ht="15" x14ac:dyDescent="0.25">
      <c r="A143" s="1">
        <v>134</v>
      </c>
      <c r="B143" s="117" t="str">
        <f>'FORM 365'!E136</f>
        <v>LUSIANA LUSIANA</v>
      </c>
      <c r="C143" s="207">
        <f>'FORM 365'!B136</f>
        <v>44173.340254629598</v>
      </c>
      <c r="D143" s="207"/>
      <c r="E143" s="205">
        <f>'FORM 365'!C136</f>
        <v>44173.363773148099</v>
      </c>
      <c r="F143" s="206"/>
      <c r="G143" s="179">
        <f>'FORM 365'!C136</f>
        <v>44173.363773148099</v>
      </c>
      <c r="H143" s="133">
        <f>'FORM 365'!R136</f>
        <v>5</v>
      </c>
      <c r="I143" s="133">
        <f>IF(H143='DATA GURU'!$C$33,1,0)</f>
        <v>1</v>
      </c>
      <c r="J143" s="133">
        <f>'FORM 365'!U136</f>
        <v>5</v>
      </c>
      <c r="K143" s="133">
        <f>IF(J143='DATA GURU'!$C$33,1,0)</f>
        <v>1</v>
      </c>
      <c r="L143" s="133">
        <f>'FORM 365'!X136</f>
        <v>0</v>
      </c>
      <c r="M143" s="133">
        <f>IF(L143='DATA GURU'!$C$33,1,0)</f>
        <v>0</v>
      </c>
      <c r="N143" s="133">
        <f>'FORM 365'!AA136</f>
        <v>0</v>
      </c>
      <c r="O143" s="133">
        <f>IF(N143='DATA GURU'!$C$33,1,0)</f>
        <v>0</v>
      </c>
      <c r="P143" s="133">
        <f>'FORM 365'!AD136</f>
        <v>5</v>
      </c>
      <c r="Q143" s="133">
        <f>IF(P143='DATA GURU'!$C$33,1,0)</f>
        <v>1</v>
      </c>
      <c r="R143" s="133">
        <f>'FORM 365'!AG136</f>
        <v>5</v>
      </c>
      <c r="S143" s="133">
        <f>IF(R143='DATA GURU'!$C$33,1,0)</f>
        <v>1</v>
      </c>
      <c r="T143" s="133">
        <f>'FORM 365'!AJ136</f>
        <v>5</v>
      </c>
      <c r="U143" s="133">
        <f>IF(T143='DATA GURU'!$C$33,1,0)</f>
        <v>1</v>
      </c>
      <c r="V143" s="133">
        <f>'FORM 365'!AM136</f>
        <v>5</v>
      </c>
      <c r="W143" s="133">
        <f>IF(V143='DATA GURU'!$C$33,1,0)</f>
        <v>1</v>
      </c>
      <c r="X143" s="133">
        <f>'FORM 365'!AP136</f>
        <v>0</v>
      </c>
      <c r="Y143" s="133">
        <f>IF(X143='DATA GURU'!$C$33,1,0)</f>
        <v>0</v>
      </c>
      <c r="Z143" s="133">
        <f>'FORM 365'!AS136</f>
        <v>5</v>
      </c>
      <c r="AA143" s="133">
        <f>IF(Z143='DATA GURU'!$C$33,1,0)</f>
        <v>1</v>
      </c>
      <c r="AB143" s="133">
        <f>'FORM 365'!AV136</f>
        <v>5</v>
      </c>
      <c r="AC143" s="133">
        <f>IF(AB143='DATA GURU'!$C$33,1,0)</f>
        <v>1</v>
      </c>
      <c r="AD143" s="133">
        <f>'FORM 365'!AY136</f>
        <v>5</v>
      </c>
      <c r="AE143" s="133">
        <f>IF(AD143='DATA GURU'!$C$33,1,0)</f>
        <v>1</v>
      </c>
      <c r="AF143" s="133">
        <f>'FORM 365'!BB136</f>
        <v>5</v>
      </c>
      <c r="AG143" s="133">
        <f>IF(AF143='DATA GURU'!$C$33,1,0)</f>
        <v>1</v>
      </c>
      <c r="AH143" s="133">
        <f>'FORM 365'!BE136</f>
        <v>5</v>
      </c>
      <c r="AI143" s="133">
        <f>IF(AH143='DATA GURU'!$C$33,1,0)</f>
        <v>1</v>
      </c>
      <c r="AJ143" s="133">
        <f>'FORM 365'!BH136</f>
        <v>5</v>
      </c>
      <c r="AK143" s="133">
        <f>IF(AJ143='DATA GURU'!$C$33,1,0)</f>
        <v>1</v>
      </c>
      <c r="AL143" s="133">
        <f>'FORM 365'!BK136</f>
        <v>0</v>
      </c>
      <c r="AM143" s="133">
        <f>IF(AL143='DATA GURU'!$C$33,1,0)</f>
        <v>0</v>
      </c>
      <c r="AN143" s="133">
        <f>'FORM 365'!BN136</f>
        <v>5</v>
      </c>
      <c r="AO143" s="133">
        <f>IF(AN143='DATA GURU'!$C$33,1,0)</f>
        <v>1</v>
      </c>
      <c r="AP143" s="133">
        <f>'FORM 365'!BQ136</f>
        <v>5</v>
      </c>
      <c r="AQ143" s="133">
        <f>IF(AP143='DATA GURU'!$C$33,1,0)</f>
        <v>1</v>
      </c>
      <c r="AR143" s="133">
        <f>'FORM 365'!BT136</f>
        <v>5</v>
      </c>
      <c r="AS143" s="133">
        <f>IF(AR143='DATA GURU'!$C$33,1,0)</f>
        <v>1</v>
      </c>
      <c r="AT143" s="133">
        <f>'FORM 365'!BW136</f>
        <v>5</v>
      </c>
      <c r="AU143" s="133">
        <f>IF(AT143='DATA GURU'!$C$33,1,0)</f>
        <v>1</v>
      </c>
      <c r="AV143" s="134">
        <f t="shared" si="12"/>
        <v>16</v>
      </c>
      <c r="AW143" s="133">
        <f>'DATA GURU'!$C$23-AV143</f>
        <v>4</v>
      </c>
      <c r="AX143" s="135">
        <f>AV143*'DATA GURU'!$C$33</f>
        <v>80</v>
      </c>
      <c r="AY143" s="136" t="str">
        <f>IF(AX143&gt;='DATA GURU'!$C$21+20,"BAIK SEKALI",IF(AX143&gt;='DATA GURU'!$C$21,"BAIK ",IF(AX143&gt;='DATA GURU'!$C$21-10,"CUKUP",IF(AX143&gt;='DATA GURU'!$C$21-20,"KURANG",IF(AX143&lt;='DATA GURU'!$C$21-20,"KURANG SEKALI")))))</f>
        <v xml:space="preserve">BAIK </v>
      </c>
      <c r="AZ143" s="190" t="str">
        <f>'FORM 365'!K136</f>
        <v>XII IPS 2</v>
      </c>
      <c r="BB143" s="153" t="str">
        <f>IF(AZ143=KELAS!$N$3,COUNTIFS($B$10:$B$115,"&lt;"&amp;B143,$AZ$10:$AZ$115,KELAS!$N$3)+COUNTIFS($B$10:$B143,B143,$AZ$10:$AZ143,KELAS!$N$3),"")</f>
        <v/>
      </c>
    </row>
    <row r="144" spans="1:54" ht="15" x14ac:dyDescent="0.25">
      <c r="A144" s="3">
        <v>135</v>
      </c>
      <c r="B144" s="117" t="str">
        <f>'FORM 365'!E137</f>
        <v>INDAH LESTARI</v>
      </c>
      <c r="C144" s="207">
        <f>'FORM 365'!B137</f>
        <v>44173.353657407402</v>
      </c>
      <c r="D144" s="207"/>
      <c r="E144" s="205">
        <f>'FORM 365'!C137</f>
        <v>44173.363888888904</v>
      </c>
      <c r="F144" s="206"/>
      <c r="G144" s="179">
        <f>'FORM 365'!C137</f>
        <v>44173.363888888904</v>
      </c>
      <c r="H144" s="133">
        <f>'FORM 365'!R137</f>
        <v>0</v>
      </c>
      <c r="I144" s="133">
        <f>IF(H144='DATA GURU'!$C$33,1,0)</f>
        <v>0</v>
      </c>
      <c r="J144" s="133">
        <f>'FORM 365'!U137</f>
        <v>5</v>
      </c>
      <c r="K144" s="133">
        <f>IF(J144='DATA GURU'!$C$33,1,0)</f>
        <v>1</v>
      </c>
      <c r="L144" s="133">
        <f>'FORM 365'!X137</f>
        <v>0</v>
      </c>
      <c r="M144" s="133">
        <f>IF(L144='DATA GURU'!$C$33,1,0)</f>
        <v>0</v>
      </c>
      <c r="N144" s="133">
        <f>'FORM 365'!AA137</f>
        <v>0</v>
      </c>
      <c r="O144" s="133">
        <f>IF(N144='DATA GURU'!$C$33,1,0)</f>
        <v>0</v>
      </c>
      <c r="P144" s="133">
        <f>'FORM 365'!AD137</f>
        <v>0</v>
      </c>
      <c r="Q144" s="133">
        <f>IF(P144='DATA GURU'!$C$33,1,0)</f>
        <v>0</v>
      </c>
      <c r="R144" s="133">
        <f>'FORM 365'!AG137</f>
        <v>0</v>
      </c>
      <c r="S144" s="133">
        <f>IF(R144='DATA GURU'!$C$33,1,0)</f>
        <v>0</v>
      </c>
      <c r="T144" s="133">
        <f>'FORM 365'!AJ137</f>
        <v>5</v>
      </c>
      <c r="U144" s="133">
        <f>IF(T144='DATA GURU'!$C$33,1,0)</f>
        <v>1</v>
      </c>
      <c r="V144" s="133">
        <f>'FORM 365'!AM137</f>
        <v>0</v>
      </c>
      <c r="W144" s="133">
        <f>IF(V144='DATA GURU'!$C$33,1,0)</f>
        <v>0</v>
      </c>
      <c r="X144" s="133">
        <f>'FORM 365'!AP137</f>
        <v>0</v>
      </c>
      <c r="Y144" s="133">
        <f>IF(X144='DATA GURU'!$C$33,1,0)</f>
        <v>0</v>
      </c>
      <c r="Z144" s="133">
        <f>'FORM 365'!AS137</f>
        <v>5</v>
      </c>
      <c r="AA144" s="133">
        <f>IF(Z144='DATA GURU'!$C$33,1,0)</f>
        <v>1</v>
      </c>
      <c r="AB144" s="133">
        <f>'FORM 365'!AV137</f>
        <v>0</v>
      </c>
      <c r="AC144" s="133">
        <f>IF(AB144='DATA GURU'!$C$33,1,0)</f>
        <v>0</v>
      </c>
      <c r="AD144" s="133">
        <f>'FORM 365'!AY137</f>
        <v>5</v>
      </c>
      <c r="AE144" s="133">
        <f>IF(AD144='DATA GURU'!$C$33,1,0)</f>
        <v>1</v>
      </c>
      <c r="AF144" s="133">
        <f>'FORM 365'!BB137</f>
        <v>0</v>
      </c>
      <c r="AG144" s="133">
        <f>IF(AF144='DATA GURU'!$C$33,1,0)</f>
        <v>0</v>
      </c>
      <c r="AH144" s="133">
        <f>'FORM 365'!BE137</f>
        <v>5</v>
      </c>
      <c r="AI144" s="133">
        <f>IF(AH144='DATA GURU'!$C$33,1,0)</f>
        <v>1</v>
      </c>
      <c r="AJ144" s="133">
        <f>'FORM 365'!BH137</f>
        <v>0</v>
      </c>
      <c r="AK144" s="133">
        <f>IF(AJ144='DATA GURU'!$C$33,1,0)</f>
        <v>0</v>
      </c>
      <c r="AL144" s="133">
        <f>'FORM 365'!BK137</f>
        <v>0</v>
      </c>
      <c r="AM144" s="133">
        <f>IF(AL144='DATA GURU'!$C$33,1,0)</f>
        <v>0</v>
      </c>
      <c r="AN144" s="133">
        <f>'FORM 365'!BN137</f>
        <v>5</v>
      </c>
      <c r="AO144" s="133">
        <f>IF(AN144='DATA GURU'!$C$33,1,0)</f>
        <v>1</v>
      </c>
      <c r="AP144" s="133">
        <f>'FORM 365'!BQ137</f>
        <v>5</v>
      </c>
      <c r="AQ144" s="133">
        <f>IF(AP144='DATA GURU'!$C$33,1,0)</f>
        <v>1</v>
      </c>
      <c r="AR144" s="133">
        <f>'FORM 365'!BT137</f>
        <v>0</v>
      </c>
      <c r="AS144" s="133">
        <f>IF(AR144='DATA GURU'!$C$33,1,0)</f>
        <v>0</v>
      </c>
      <c r="AT144" s="133">
        <f>'FORM 365'!BW137</f>
        <v>5</v>
      </c>
      <c r="AU144" s="133">
        <f>IF(AT144='DATA GURU'!$C$33,1,0)</f>
        <v>1</v>
      </c>
      <c r="AV144" s="134">
        <f t="shared" si="12"/>
        <v>8</v>
      </c>
      <c r="AW144" s="133">
        <f>'DATA GURU'!$C$23-AV144</f>
        <v>12</v>
      </c>
      <c r="AX144" s="135">
        <f>AV144*'DATA GURU'!$C$33</f>
        <v>40</v>
      </c>
      <c r="AY144" s="136" t="str">
        <f>IF(AX144&gt;='DATA GURU'!$C$21+20,"BAIK SEKALI",IF(AX144&gt;='DATA GURU'!$C$21,"BAIK ",IF(AX144&gt;='DATA GURU'!$C$21-10,"CUKUP",IF(AX144&gt;='DATA GURU'!$C$21-20,"KURANG",IF(AX144&lt;='DATA GURU'!$C$21-20,"KURANG SEKALI")))))</f>
        <v>KURANG SEKALI</v>
      </c>
      <c r="AZ144" s="190" t="str">
        <f>'FORM 365'!K137</f>
        <v>XII IPA 2</v>
      </c>
      <c r="BB144" s="153" t="str">
        <f>IF(AZ144=KELAS!$N$3,COUNTIFS($B$10:$B$115,"&lt;"&amp;B144,$AZ$10:$AZ$115,KELAS!$N$3)+COUNTIFS($B$10:$B144,B144,$AZ$10:$AZ144,KELAS!$N$3),"")</f>
        <v/>
      </c>
    </row>
    <row r="145" spans="1:54" ht="15" x14ac:dyDescent="0.25">
      <c r="A145" s="1">
        <v>136</v>
      </c>
      <c r="B145" s="117" t="str">
        <f>'FORM 365'!E138</f>
        <v>ARDIANSYAH ARDIANSYAH</v>
      </c>
      <c r="C145" s="207">
        <f>'FORM 365'!B138</f>
        <v>44173.359375</v>
      </c>
      <c r="D145" s="207"/>
      <c r="E145" s="205">
        <f>'FORM 365'!C138</f>
        <v>44173.364050925898</v>
      </c>
      <c r="F145" s="206"/>
      <c r="G145" s="179">
        <f>'FORM 365'!C138</f>
        <v>44173.364050925898</v>
      </c>
      <c r="H145" s="133">
        <f>'FORM 365'!R138</f>
        <v>0</v>
      </c>
      <c r="I145" s="133">
        <f>IF(H145='DATA GURU'!$C$33,1,0)</f>
        <v>0</v>
      </c>
      <c r="J145" s="133">
        <f>'FORM 365'!U138</f>
        <v>5</v>
      </c>
      <c r="K145" s="133">
        <f>IF(J145='DATA GURU'!$C$33,1,0)</f>
        <v>1</v>
      </c>
      <c r="L145" s="133">
        <f>'FORM 365'!X138</f>
        <v>5</v>
      </c>
      <c r="M145" s="133">
        <f>IF(L145='DATA GURU'!$C$33,1,0)</f>
        <v>1</v>
      </c>
      <c r="N145" s="133">
        <f>'FORM 365'!AA138</f>
        <v>0</v>
      </c>
      <c r="O145" s="133">
        <f>IF(N145='DATA GURU'!$C$33,1,0)</f>
        <v>0</v>
      </c>
      <c r="P145" s="133">
        <f>'FORM 365'!AD138</f>
        <v>0</v>
      </c>
      <c r="Q145" s="133">
        <f>IF(P145='DATA GURU'!$C$33,1,0)</f>
        <v>0</v>
      </c>
      <c r="R145" s="133">
        <f>'FORM 365'!AG138</f>
        <v>5</v>
      </c>
      <c r="S145" s="133">
        <f>IF(R145='DATA GURU'!$C$33,1,0)</f>
        <v>1</v>
      </c>
      <c r="T145" s="133">
        <f>'FORM 365'!AJ138</f>
        <v>0</v>
      </c>
      <c r="U145" s="133">
        <f>IF(T145='DATA GURU'!$C$33,1,0)</f>
        <v>0</v>
      </c>
      <c r="V145" s="133">
        <f>'FORM 365'!AM138</f>
        <v>5</v>
      </c>
      <c r="W145" s="133">
        <f>IF(V145='DATA GURU'!$C$33,1,0)</f>
        <v>1</v>
      </c>
      <c r="X145" s="133">
        <f>'FORM 365'!AP138</f>
        <v>0</v>
      </c>
      <c r="Y145" s="133">
        <f>IF(X145='DATA GURU'!$C$33,1,0)</f>
        <v>0</v>
      </c>
      <c r="Z145" s="133">
        <f>'FORM 365'!AS138</f>
        <v>5</v>
      </c>
      <c r="AA145" s="133">
        <f>IF(Z145='DATA GURU'!$C$33,1,0)</f>
        <v>1</v>
      </c>
      <c r="AB145" s="133">
        <f>'FORM 365'!AV138</f>
        <v>0</v>
      </c>
      <c r="AC145" s="133">
        <f>IF(AB145='DATA GURU'!$C$33,1,0)</f>
        <v>0</v>
      </c>
      <c r="AD145" s="133">
        <f>'FORM 365'!AY138</f>
        <v>0</v>
      </c>
      <c r="AE145" s="133">
        <f>IF(AD145='DATA GURU'!$C$33,1,0)</f>
        <v>0</v>
      </c>
      <c r="AF145" s="133">
        <f>'FORM 365'!BB138</f>
        <v>0</v>
      </c>
      <c r="AG145" s="133">
        <f>IF(AF145='DATA GURU'!$C$33,1,0)</f>
        <v>0</v>
      </c>
      <c r="AH145" s="133">
        <f>'FORM 365'!BE138</f>
        <v>5</v>
      </c>
      <c r="AI145" s="133">
        <f>IF(AH145='DATA GURU'!$C$33,1,0)</f>
        <v>1</v>
      </c>
      <c r="AJ145" s="133">
        <f>'FORM 365'!BH138</f>
        <v>0</v>
      </c>
      <c r="AK145" s="133">
        <f>IF(AJ145='DATA GURU'!$C$33,1,0)</f>
        <v>0</v>
      </c>
      <c r="AL145" s="133">
        <f>'FORM 365'!BK138</f>
        <v>0</v>
      </c>
      <c r="AM145" s="133">
        <f>IF(AL145='DATA GURU'!$C$33,1,0)</f>
        <v>0</v>
      </c>
      <c r="AN145" s="133">
        <f>'FORM 365'!BN138</f>
        <v>0</v>
      </c>
      <c r="AO145" s="133">
        <f>IF(AN145='DATA GURU'!$C$33,1,0)</f>
        <v>0</v>
      </c>
      <c r="AP145" s="133">
        <f>'FORM 365'!BQ138</f>
        <v>5</v>
      </c>
      <c r="AQ145" s="133">
        <f>IF(AP145='DATA GURU'!$C$33,1,0)</f>
        <v>1</v>
      </c>
      <c r="AR145" s="133">
        <f>'FORM 365'!BT138</f>
        <v>0</v>
      </c>
      <c r="AS145" s="133">
        <f>IF(AR145='DATA GURU'!$C$33,1,0)</f>
        <v>0</v>
      </c>
      <c r="AT145" s="133">
        <f>'FORM 365'!BW138</f>
        <v>0</v>
      </c>
      <c r="AU145" s="133">
        <f>IF(AT145='DATA GURU'!$C$33,1,0)</f>
        <v>0</v>
      </c>
      <c r="AV145" s="134">
        <f t="shared" si="12"/>
        <v>7</v>
      </c>
      <c r="AW145" s="133">
        <f>'DATA GURU'!$C$23-AV145</f>
        <v>13</v>
      </c>
      <c r="AX145" s="135">
        <f>AV145*'DATA GURU'!$C$33</f>
        <v>35</v>
      </c>
      <c r="AY145" s="136" t="str">
        <f>IF(AX145&gt;='DATA GURU'!$C$21+20,"BAIK SEKALI",IF(AX145&gt;='DATA GURU'!$C$21,"BAIK ",IF(AX145&gt;='DATA GURU'!$C$21-10,"CUKUP",IF(AX145&gt;='DATA GURU'!$C$21-20,"KURANG",IF(AX145&lt;='DATA GURU'!$C$21-20,"KURANG SEKALI")))))</f>
        <v>KURANG SEKALI</v>
      </c>
      <c r="AZ145" s="190" t="str">
        <f>'FORM 365'!K138</f>
        <v>XII IPS 1</v>
      </c>
      <c r="BB145" s="153">
        <f>IF(AZ145=KELAS!$N$3,COUNTIFS($B$10:$B$115,"&lt;"&amp;B145,$AZ$10:$AZ$115,KELAS!$N$3)+COUNTIFS($B$10:$B145,B145,$AZ$10:$AZ145,KELAS!$N$3),"")</f>
        <v>2</v>
      </c>
    </row>
    <row r="146" spans="1:54" ht="15" x14ac:dyDescent="0.25">
      <c r="A146" s="3">
        <v>137</v>
      </c>
      <c r="B146" s="117" t="str">
        <f>'FORM 365'!E139</f>
        <v>MUHAMMAD ANNAUFAL</v>
      </c>
      <c r="C146" s="207">
        <f>'FORM 365'!B139</f>
        <v>44173.36</v>
      </c>
      <c r="D146" s="207"/>
      <c r="E146" s="205">
        <f>'FORM 365'!C139</f>
        <v>44173.3640856481</v>
      </c>
      <c r="F146" s="206"/>
      <c r="G146" s="179">
        <f>'FORM 365'!C139</f>
        <v>44173.3640856481</v>
      </c>
      <c r="H146" s="133">
        <f>'FORM 365'!R139</f>
        <v>5</v>
      </c>
      <c r="I146" s="133">
        <f>IF(H146='DATA GURU'!$C$33,1,0)</f>
        <v>1</v>
      </c>
      <c r="J146" s="133">
        <f>'FORM 365'!U139</f>
        <v>5</v>
      </c>
      <c r="K146" s="133">
        <f>IF(J146='DATA GURU'!$C$33,1,0)</f>
        <v>1</v>
      </c>
      <c r="L146" s="133">
        <f>'FORM 365'!X139</f>
        <v>0</v>
      </c>
      <c r="M146" s="133">
        <f>IF(L146='DATA GURU'!$C$33,1,0)</f>
        <v>0</v>
      </c>
      <c r="N146" s="133">
        <f>'FORM 365'!AA139</f>
        <v>5</v>
      </c>
      <c r="O146" s="133">
        <f>IF(N146='DATA GURU'!$C$33,1,0)</f>
        <v>1</v>
      </c>
      <c r="P146" s="133">
        <f>'FORM 365'!AD139</f>
        <v>5</v>
      </c>
      <c r="Q146" s="133">
        <f>IF(P146='DATA GURU'!$C$33,1,0)</f>
        <v>1</v>
      </c>
      <c r="R146" s="133">
        <f>'FORM 365'!AG139</f>
        <v>0</v>
      </c>
      <c r="S146" s="133">
        <f>IF(R146='DATA GURU'!$C$33,1,0)</f>
        <v>0</v>
      </c>
      <c r="T146" s="133">
        <f>'FORM 365'!AJ139</f>
        <v>0</v>
      </c>
      <c r="U146" s="133">
        <f>IF(T146='DATA GURU'!$C$33,1,0)</f>
        <v>0</v>
      </c>
      <c r="V146" s="133">
        <f>'FORM 365'!AM139</f>
        <v>0</v>
      </c>
      <c r="W146" s="133">
        <f>IF(V146='DATA GURU'!$C$33,1,0)</f>
        <v>0</v>
      </c>
      <c r="X146" s="133">
        <f>'FORM 365'!AP139</f>
        <v>5</v>
      </c>
      <c r="Y146" s="133">
        <f>IF(X146='DATA GURU'!$C$33,1,0)</f>
        <v>1</v>
      </c>
      <c r="Z146" s="133">
        <f>'FORM 365'!AS139</f>
        <v>5</v>
      </c>
      <c r="AA146" s="133">
        <f>IF(Z146='DATA GURU'!$C$33,1,0)</f>
        <v>1</v>
      </c>
      <c r="AB146" s="133">
        <f>'FORM 365'!AV139</f>
        <v>0</v>
      </c>
      <c r="AC146" s="133">
        <f>IF(AB146='DATA GURU'!$C$33,1,0)</f>
        <v>0</v>
      </c>
      <c r="AD146" s="133">
        <f>'FORM 365'!AY139</f>
        <v>0</v>
      </c>
      <c r="AE146" s="133">
        <f>IF(AD146='DATA GURU'!$C$33,1,0)</f>
        <v>0</v>
      </c>
      <c r="AF146" s="133">
        <f>'FORM 365'!BB139</f>
        <v>5</v>
      </c>
      <c r="AG146" s="133">
        <f>IF(AF146='DATA GURU'!$C$33,1,0)</f>
        <v>1</v>
      </c>
      <c r="AH146" s="133">
        <f>'FORM 365'!BE139</f>
        <v>0</v>
      </c>
      <c r="AI146" s="133">
        <f>IF(AH146='DATA GURU'!$C$33,1,0)</f>
        <v>0</v>
      </c>
      <c r="AJ146" s="133">
        <f>'FORM 365'!BH139</f>
        <v>5</v>
      </c>
      <c r="AK146" s="133">
        <f>IF(AJ146='DATA GURU'!$C$33,1,0)</f>
        <v>1</v>
      </c>
      <c r="AL146" s="133">
        <f>'FORM 365'!BK139</f>
        <v>0</v>
      </c>
      <c r="AM146" s="133">
        <f>IF(AL146='DATA GURU'!$C$33,1,0)</f>
        <v>0</v>
      </c>
      <c r="AN146" s="133">
        <f>'FORM 365'!BN139</f>
        <v>5</v>
      </c>
      <c r="AO146" s="133">
        <f>IF(AN146='DATA GURU'!$C$33,1,0)</f>
        <v>1</v>
      </c>
      <c r="AP146" s="133">
        <f>'FORM 365'!BQ139</f>
        <v>5</v>
      </c>
      <c r="AQ146" s="133">
        <f>IF(AP146='DATA GURU'!$C$33,1,0)</f>
        <v>1</v>
      </c>
      <c r="AR146" s="133">
        <f>'FORM 365'!BT139</f>
        <v>5</v>
      </c>
      <c r="AS146" s="133">
        <f>IF(AR146='DATA GURU'!$C$33,1,0)</f>
        <v>1</v>
      </c>
      <c r="AT146" s="133">
        <f>'FORM 365'!BW139</f>
        <v>0</v>
      </c>
      <c r="AU146" s="133">
        <f>IF(AT146='DATA GURU'!$C$33,1,0)</f>
        <v>0</v>
      </c>
      <c r="AV146" s="134">
        <f t="shared" si="12"/>
        <v>11</v>
      </c>
      <c r="AW146" s="133">
        <f>'DATA GURU'!$C$23-AV146</f>
        <v>9</v>
      </c>
      <c r="AX146" s="135">
        <f>AV146*'DATA GURU'!$C$33</f>
        <v>55</v>
      </c>
      <c r="AY146" s="136" t="str">
        <f>IF(AX146&gt;='DATA GURU'!$C$21+20,"BAIK SEKALI",IF(AX146&gt;='DATA GURU'!$C$21,"BAIK ",IF(AX146&gt;='DATA GURU'!$C$21-10,"CUKUP",IF(AX146&gt;='DATA GURU'!$C$21-20,"KURANG",IF(AX146&lt;='DATA GURU'!$C$21-20,"KURANG SEKALI")))))</f>
        <v>KURANG</v>
      </c>
      <c r="AZ146" s="190" t="str">
        <f>'FORM 365'!K139</f>
        <v>XII IPS 1</v>
      </c>
      <c r="BB146" s="153">
        <f>IF(AZ146=KELAS!$N$3,COUNTIFS($B$10:$B$115,"&lt;"&amp;B146,$AZ$10:$AZ$115,KELAS!$N$3)+COUNTIFS($B$10:$B146,B146,$AZ$10:$AZ146,KELAS!$N$3),"")</f>
        <v>7</v>
      </c>
    </row>
    <row r="147" spans="1:54" ht="15" x14ac:dyDescent="0.25">
      <c r="A147" s="1">
        <v>138</v>
      </c>
      <c r="B147" s="117" t="str">
        <f>'FORM 365'!E140</f>
        <v>SUSILAWATI SUSILAWATI</v>
      </c>
      <c r="C147" s="207">
        <f>'FORM 365'!B140</f>
        <v>44173.326678240701</v>
      </c>
      <c r="D147" s="207"/>
      <c r="E147" s="205">
        <f>'FORM 365'!C140</f>
        <v>44173.365081018499</v>
      </c>
      <c r="F147" s="206"/>
      <c r="G147" s="179">
        <f>'FORM 365'!C140</f>
        <v>44173.365081018499</v>
      </c>
      <c r="H147" s="133">
        <f>'FORM 365'!R140</f>
        <v>5</v>
      </c>
      <c r="I147" s="133">
        <f>IF(H147='DATA GURU'!$C$33,1,0)</f>
        <v>1</v>
      </c>
      <c r="J147" s="133">
        <f>'FORM 365'!U140</f>
        <v>0</v>
      </c>
      <c r="K147" s="133">
        <f>IF(J147='DATA GURU'!$C$33,1,0)</f>
        <v>0</v>
      </c>
      <c r="L147" s="133">
        <f>'FORM 365'!X140</f>
        <v>0</v>
      </c>
      <c r="M147" s="133">
        <f>IF(L147='DATA GURU'!$C$33,1,0)</f>
        <v>0</v>
      </c>
      <c r="N147" s="133">
        <f>'FORM 365'!AA140</f>
        <v>5</v>
      </c>
      <c r="O147" s="133">
        <f>IF(N147='DATA GURU'!$C$33,1,0)</f>
        <v>1</v>
      </c>
      <c r="P147" s="133">
        <f>'FORM 365'!AD140</f>
        <v>5</v>
      </c>
      <c r="Q147" s="133">
        <f>IF(P147='DATA GURU'!$C$33,1,0)</f>
        <v>1</v>
      </c>
      <c r="R147" s="133">
        <f>'FORM 365'!AG140</f>
        <v>5</v>
      </c>
      <c r="S147" s="133">
        <f>IF(R147='DATA GURU'!$C$33,1,0)</f>
        <v>1</v>
      </c>
      <c r="T147" s="133">
        <f>'FORM 365'!AJ140</f>
        <v>5</v>
      </c>
      <c r="U147" s="133">
        <f>IF(T147='DATA GURU'!$C$33,1,0)</f>
        <v>1</v>
      </c>
      <c r="V147" s="133">
        <f>'FORM 365'!AM140</f>
        <v>5</v>
      </c>
      <c r="W147" s="133">
        <f>IF(V147='DATA GURU'!$C$33,1,0)</f>
        <v>1</v>
      </c>
      <c r="X147" s="133">
        <f>'FORM 365'!AP140</f>
        <v>0</v>
      </c>
      <c r="Y147" s="133">
        <f>IF(X147='DATA GURU'!$C$33,1,0)</f>
        <v>0</v>
      </c>
      <c r="Z147" s="133">
        <f>'FORM 365'!AS140</f>
        <v>5</v>
      </c>
      <c r="AA147" s="133">
        <f>IF(Z147='DATA GURU'!$C$33,1,0)</f>
        <v>1</v>
      </c>
      <c r="AB147" s="133">
        <f>'FORM 365'!AV140</f>
        <v>0</v>
      </c>
      <c r="AC147" s="133">
        <f>IF(AB147='DATA GURU'!$C$33,1,0)</f>
        <v>0</v>
      </c>
      <c r="AD147" s="133">
        <f>'FORM 365'!AY140</f>
        <v>0</v>
      </c>
      <c r="AE147" s="133">
        <f>IF(AD147='DATA GURU'!$C$33,1,0)</f>
        <v>0</v>
      </c>
      <c r="AF147" s="133">
        <f>'FORM 365'!BB140</f>
        <v>0</v>
      </c>
      <c r="AG147" s="133">
        <f>IF(AF147='DATA GURU'!$C$33,1,0)</f>
        <v>0</v>
      </c>
      <c r="AH147" s="133">
        <f>'FORM 365'!BE140</f>
        <v>0</v>
      </c>
      <c r="AI147" s="133">
        <f>IF(AH147='DATA GURU'!$C$33,1,0)</f>
        <v>0</v>
      </c>
      <c r="AJ147" s="133">
        <f>'FORM 365'!BH140</f>
        <v>5</v>
      </c>
      <c r="AK147" s="133">
        <f>IF(AJ147='DATA GURU'!$C$33,1,0)</f>
        <v>1</v>
      </c>
      <c r="AL147" s="133">
        <f>'FORM 365'!BK140</f>
        <v>5</v>
      </c>
      <c r="AM147" s="133">
        <f>IF(AL147='DATA GURU'!$C$33,1,0)</f>
        <v>1</v>
      </c>
      <c r="AN147" s="133">
        <f>'FORM 365'!BN140</f>
        <v>5</v>
      </c>
      <c r="AO147" s="133">
        <f>IF(AN147='DATA GURU'!$C$33,1,0)</f>
        <v>1</v>
      </c>
      <c r="AP147" s="133">
        <f>'FORM 365'!BQ140</f>
        <v>5</v>
      </c>
      <c r="AQ147" s="133">
        <f>IF(AP147='DATA GURU'!$C$33,1,0)</f>
        <v>1</v>
      </c>
      <c r="AR147" s="133">
        <f>'FORM 365'!BT140</f>
        <v>5</v>
      </c>
      <c r="AS147" s="133">
        <f>IF(AR147='DATA GURU'!$C$33,1,0)</f>
        <v>1</v>
      </c>
      <c r="AT147" s="133">
        <f>'FORM 365'!BW140</f>
        <v>5</v>
      </c>
      <c r="AU147" s="133">
        <f>IF(AT147='DATA GURU'!$C$33,1,0)</f>
        <v>1</v>
      </c>
      <c r="AV147" s="134">
        <f t="shared" si="12"/>
        <v>13</v>
      </c>
      <c r="AW147" s="133">
        <f>'DATA GURU'!$C$23-AV147</f>
        <v>7</v>
      </c>
      <c r="AX147" s="135">
        <f>AV147*'DATA GURU'!$C$33</f>
        <v>65</v>
      </c>
      <c r="AY147" s="136" t="str">
        <f>IF(AX147&gt;='DATA GURU'!$C$21+20,"BAIK SEKALI",IF(AX147&gt;='DATA GURU'!$C$21,"BAIK ",IF(AX147&gt;='DATA GURU'!$C$21-10,"CUKUP",IF(AX147&gt;='DATA GURU'!$C$21-20,"KURANG",IF(AX147&lt;='DATA GURU'!$C$21-20,"KURANG SEKALI")))))</f>
        <v>CUKUP</v>
      </c>
      <c r="AZ147" s="190" t="str">
        <f>'FORM 365'!K140</f>
        <v>XII IPA 3</v>
      </c>
      <c r="BB147" s="153" t="str">
        <f>IF(AZ147=KELAS!$N$3,COUNTIFS($B$10:$B$115,"&lt;"&amp;B147,$AZ$10:$AZ$115,KELAS!$N$3)+COUNTIFS($B$10:$B147,B147,$AZ$10:$AZ147,KELAS!$N$3),"")</f>
        <v/>
      </c>
    </row>
    <row r="148" spans="1:54" ht="15" x14ac:dyDescent="0.25">
      <c r="A148" s="3">
        <v>139</v>
      </c>
      <c r="B148" s="117" t="str">
        <f>'FORM 365'!E141</f>
        <v>AKHPAL PARIZI</v>
      </c>
      <c r="C148" s="207">
        <f>'FORM 365'!B141</f>
        <v>44173.332650463002</v>
      </c>
      <c r="D148" s="207"/>
      <c r="E148" s="205">
        <f>'FORM 365'!C141</f>
        <v>44173.365393518499</v>
      </c>
      <c r="F148" s="206"/>
      <c r="G148" s="179">
        <f>'FORM 365'!C141</f>
        <v>44173.365393518499</v>
      </c>
      <c r="H148" s="133">
        <f>'FORM 365'!R141</f>
        <v>0</v>
      </c>
      <c r="I148" s="133">
        <f>IF(H148='DATA GURU'!$C$33,1,0)</f>
        <v>0</v>
      </c>
      <c r="J148" s="133">
        <f>'FORM 365'!U141</f>
        <v>5</v>
      </c>
      <c r="K148" s="133">
        <f>IF(J148='DATA GURU'!$C$33,1,0)</f>
        <v>1</v>
      </c>
      <c r="L148" s="133">
        <f>'FORM 365'!X141</f>
        <v>5</v>
      </c>
      <c r="M148" s="133">
        <f>IF(L148='DATA GURU'!$C$33,1,0)</f>
        <v>1</v>
      </c>
      <c r="N148" s="133">
        <f>'FORM 365'!AA141</f>
        <v>5</v>
      </c>
      <c r="O148" s="133">
        <f>IF(N148='DATA GURU'!$C$33,1,0)</f>
        <v>1</v>
      </c>
      <c r="P148" s="133">
        <f>'FORM 365'!AD141</f>
        <v>5</v>
      </c>
      <c r="Q148" s="133">
        <f>IF(P148='DATA GURU'!$C$33,1,0)</f>
        <v>1</v>
      </c>
      <c r="R148" s="133">
        <f>'FORM 365'!AG141</f>
        <v>5</v>
      </c>
      <c r="S148" s="133">
        <f>IF(R148='DATA GURU'!$C$33,1,0)</f>
        <v>1</v>
      </c>
      <c r="T148" s="133">
        <f>'FORM 365'!AJ141</f>
        <v>5</v>
      </c>
      <c r="U148" s="133">
        <f>IF(T148='DATA GURU'!$C$33,1,0)</f>
        <v>1</v>
      </c>
      <c r="V148" s="133">
        <f>'FORM 365'!AM141</f>
        <v>5</v>
      </c>
      <c r="W148" s="133">
        <f>IF(V148='DATA GURU'!$C$33,1,0)</f>
        <v>1</v>
      </c>
      <c r="X148" s="133">
        <f>'FORM 365'!AP141</f>
        <v>5</v>
      </c>
      <c r="Y148" s="133">
        <f>IF(X148='DATA GURU'!$C$33,1,0)</f>
        <v>1</v>
      </c>
      <c r="Z148" s="133">
        <f>'FORM 365'!AS141</f>
        <v>5</v>
      </c>
      <c r="AA148" s="133">
        <f>IF(Z148='DATA GURU'!$C$33,1,0)</f>
        <v>1</v>
      </c>
      <c r="AB148" s="133">
        <f>'FORM 365'!AV141</f>
        <v>0</v>
      </c>
      <c r="AC148" s="133">
        <f>IF(AB148='DATA GURU'!$C$33,1,0)</f>
        <v>0</v>
      </c>
      <c r="AD148" s="133">
        <f>'FORM 365'!AY141</f>
        <v>5</v>
      </c>
      <c r="AE148" s="133">
        <f>IF(AD148='DATA GURU'!$C$33,1,0)</f>
        <v>1</v>
      </c>
      <c r="AF148" s="133">
        <f>'FORM 365'!BB141</f>
        <v>5</v>
      </c>
      <c r="AG148" s="133">
        <f>IF(AF148='DATA GURU'!$C$33,1,0)</f>
        <v>1</v>
      </c>
      <c r="AH148" s="133">
        <f>'FORM 365'!BE141</f>
        <v>5</v>
      </c>
      <c r="AI148" s="133">
        <f>IF(AH148='DATA GURU'!$C$33,1,0)</f>
        <v>1</v>
      </c>
      <c r="AJ148" s="133">
        <f>'FORM 365'!BH141</f>
        <v>5</v>
      </c>
      <c r="AK148" s="133">
        <f>IF(AJ148='DATA GURU'!$C$33,1,0)</f>
        <v>1</v>
      </c>
      <c r="AL148" s="133">
        <f>'FORM 365'!BK141</f>
        <v>5</v>
      </c>
      <c r="AM148" s="133">
        <f>IF(AL148='DATA GURU'!$C$33,1,0)</f>
        <v>1</v>
      </c>
      <c r="AN148" s="133">
        <f>'FORM 365'!BN141</f>
        <v>5</v>
      </c>
      <c r="AO148" s="133">
        <f>IF(AN148='DATA GURU'!$C$33,1,0)</f>
        <v>1</v>
      </c>
      <c r="AP148" s="133">
        <f>'FORM 365'!BQ141</f>
        <v>5</v>
      </c>
      <c r="AQ148" s="133">
        <f>IF(AP148='DATA GURU'!$C$33,1,0)</f>
        <v>1</v>
      </c>
      <c r="AR148" s="133">
        <f>'FORM 365'!BT141</f>
        <v>5</v>
      </c>
      <c r="AS148" s="133">
        <f>IF(AR148='DATA GURU'!$C$33,1,0)</f>
        <v>1</v>
      </c>
      <c r="AT148" s="133">
        <f>'FORM 365'!BW141</f>
        <v>5</v>
      </c>
      <c r="AU148" s="133">
        <f>IF(AT148='DATA GURU'!$C$33,1,0)</f>
        <v>1</v>
      </c>
      <c r="AV148" s="134">
        <f t="shared" si="12"/>
        <v>18</v>
      </c>
      <c r="AW148" s="133">
        <f>'DATA GURU'!$C$23-AV148</f>
        <v>2</v>
      </c>
      <c r="AX148" s="135">
        <f>AV148*'DATA GURU'!$C$33</f>
        <v>90</v>
      </c>
      <c r="AY148" s="136" t="str">
        <f>IF(AX148&gt;='DATA GURU'!$C$21+20,"BAIK SEKALI",IF(AX148&gt;='DATA GURU'!$C$21,"BAIK ",IF(AX148&gt;='DATA GURU'!$C$21-10,"CUKUP",IF(AX148&gt;='DATA GURU'!$C$21-20,"KURANG",IF(AX148&lt;='DATA GURU'!$C$21-20,"KURANG SEKALI")))))</f>
        <v xml:space="preserve">BAIK </v>
      </c>
      <c r="AZ148" s="190" t="str">
        <f>'FORM 365'!K141</f>
        <v>XII IPS 3</v>
      </c>
      <c r="BB148" s="153" t="str">
        <f>IF(AZ148=KELAS!$N$3,COUNTIFS($B$10:$B$115,"&lt;"&amp;B148,$AZ$10:$AZ$115,KELAS!$N$3)+COUNTIFS($B$10:$B148,B148,$AZ$10:$AZ148,KELAS!$N$3),"")</f>
        <v/>
      </c>
    </row>
    <row r="149" spans="1:54" ht="15" x14ac:dyDescent="0.25">
      <c r="A149" s="1">
        <v>140</v>
      </c>
      <c r="B149" s="117" t="str">
        <f>'FORM 365'!E142</f>
        <v>NURUL VIALETA</v>
      </c>
      <c r="C149" s="207">
        <f>'FORM 365'!B142</f>
        <v>44173.347291666701</v>
      </c>
      <c r="D149" s="207"/>
      <c r="E149" s="205">
        <f>'FORM 365'!C142</f>
        <v>44173.365451388898</v>
      </c>
      <c r="F149" s="206"/>
      <c r="G149" s="179">
        <f>'FORM 365'!C142</f>
        <v>44173.365451388898</v>
      </c>
      <c r="H149" s="133">
        <f>'FORM 365'!R142</f>
        <v>0</v>
      </c>
      <c r="I149" s="133">
        <f>IF(H149='DATA GURU'!$C$33,1,0)</f>
        <v>0</v>
      </c>
      <c r="J149" s="133">
        <f>'FORM 365'!U142</f>
        <v>5</v>
      </c>
      <c r="K149" s="133">
        <f>IF(J149='DATA GURU'!$C$33,1,0)</f>
        <v>1</v>
      </c>
      <c r="L149" s="133">
        <f>'FORM 365'!X142</f>
        <v>5</v>
      </c>
      <c r="M149" s="133">
        <f>IF(L149='DATA GURU'!$C$33,1,0)</f>
        <v>1</v>
      </c>
      <c r="N149" s="133">
        <f>'FORM 365'!AA142</f>
        <v>5</v>
      </c>
      <c r="O149" s="133">
        <f>IF(N149='DATA GURU'!$C$33,1,0)</f>
        <v>1</v>
      </c>
      <c r="P149" s="133">
        <f>'FORM 365'!AD142</f>
        <v>5</v>
      </c>
      <c r="Q149" s="133">
        <f>IF(P149='DATA GURU'!$C$33,1,0)</f>
        <v>1</v>
      </c>
      <c r="R149" s="133">
        <f>'FORM 365'!AG142</f>
        <v>5</v>
      </c>
      <c r="S149" s="133">
        <f>IF(R149='DATA GURU'!$C$33,1,0)</f>
        <v>1</v>
      </c>
      <c r="T149" s="133">
        <f>'FORM 365'!AJ142</f>
        <v>5</v>
      </c>
      <c r="U149" s="133">
        <f>IF(T149='DATA GURU'!$C$33,1,0)</f>
        <v>1</v>
      </c>
      <c r="V149" s="133">
        <f>'FORM 365'!AM142</f>
        <v>5</v>
      </c>
      <c r="W149" s="133">
        <f>IF(V149='DATA GURU'!$C$33,1,0)</f>
        <v>1</v>
      </c>
      <c r="X149" s="133">
        <f>'FORM 365'!AP142</f>
        <v>5</v>
      </c>
      <c r="Y149" s="133">
        <f>IF(X149='DATA GURU'!$C$33,1,0)</f>
        <v>1</v>
      </c>
      <c r="Z149" s="133">
        <f>'FORM 365'!AS142</f>
        <v>5</v>
      </c>
      <c r="AA149" s="133">
        <f>IF(Z149='DATA GURU'!$C$33,1,0)</f>
        <v>1</v>
      </c>
      <c r="AB149" s="133">
        <f>'FORM 365'!AV142</f>
        <v>5</v>
      </c>
      <c r="AC149" s="133">
        <f>IF(AB149='DATA GURU'!$C$33,1,0)</f>
        <v>1</v>
      </c>
      <c r="AD149" s="133">
        <f>'FORM 365'!AY142</f>
        <v>5</v>
      </c>
      <c r="AE149" s="133">
        <f>IF(AD149='DATA GURU'!$C$33,1,0)</f>
        <v>1</v>
      </c>
      <c r="AF149" s="133">
        <f>'FORM 365'!BB142</f>
        <v>5</v>
      </c>
      <c r="AG149" s="133">
        <f>IF(AF149='DATA GURU'!$C$33,1,0)</f>
        <v>1</v>
      </c>
      <c r="AH149" s="133">
        <f>'FORM 365'!BE142</f>
        <v>5</v>
      </c>
      <c r="AI149" s="133">
        <f>IF(AH149='DATA GURU'!$C$33,1,0)</f>
        <v>1</v>
      </c>
      <c r="AJ149" s="133">
        <f>'FORM 365'!BH142</f>
        <v>5</v>
      </c>
      <c r="AK149" s="133">
        <f>IF(AJ149='DATA GURU'!$C$33,1,0)</f>
        <v>1</v>
      </c>
      <c r="AL149" s="133">
        <f>'FORM 365'!BK142</f>
        <v>5</v>
      </c>
      <c r="AM149" s="133">
        <f>IF(AL149='DATA GURU'!$C$33,1,0)</f>
        <v>1</v>
      </c>
      <c r="AN149" s="133">
        <f>'FORM 365'!BN142</f>
        <v>5</v>
      </c>
      <c r="AO149" s="133">
        <f>IF(AN149='DATA GURU'!$C$33,1,0)</f>
        <v>1</v>
      </c>
      <c r="AP149" s="133">
        <f>'FORM 365'!BQ142</f>
        <v>5</v>
      </c>
      <c r="AQ149" s="133">
        <f>IF(AP149='DATA GURU'!$C$33,1,0)</f>
        <v>1</v>
      </c>
      <c r="AR149" s="133">
        <f>'FORM 365'!BT142</f>
        <v>5</v>
      </c>
      <c r="AS149" s="133">
        <f>IF(AR149='DATA GURU'!$C$33,1,0)</f>
        <v>1</v>
      </c>
      <c r="AT149" s="133">
        <f>'FORM 365'!BW142</f>
        <v>5</v>
      </c>
      <c r="AU149" s="133">
        <f>IF(AT149='DATA GURU'!$C$33,1,0)</f>
        <v>1</v>
      </c>
      <c r="AV149" s="134">
        <f t="shared" si="12"/>
        <v>19</v>
      </c>
      <c r="AW149" s="133">
        <f>'DATA GURU'!$C$23-AV149</f>
        <v>1</v>
      </c>
      <c r="AX149" s="135">
        <f>AV149*'DATA GURU'!$C$33</f>
        <v>95</v>
      </c>
      <c r="AY149" s="136" t="str">
        <f>IF(AX149&gt;='DATA GURU'!$C$21+20,"BAIK SEKALI",IF(AX149&gt;='DATA GURU'!$C$21,"BAIK ",IF(AX149&gt;='DATA GURU'!$C$21-10,"CUKUP",IF(AX149&gt;='DATA GURU'!$C$21-20,"KURANG",IF(AX149&lt;='DATA GURU'!$C$21-20,"KURANG SEKALI")))))</f>
        <v>BAIK SEKALI</v>
      </c>
      <c r="AZ149" s="190" t="str">
        <f>'FORM 365'!K142</f>
        <v>XII IPS 3</v>
      </c>
      <c r="BB149" s="153" t="str">
        <f>IF(AZ149=KELAS!$N$3,COUNTIFS($B$10:$B$115,"&lt;"&amp;B149,$AZ$10:$AZ$115,KELAS!$N$3)+COUNTIFS($B$10:$B149,B149,$AZ$10:$AZ149,KELAS!$N$3),"")</f>
        <v/>
      </c>
    </row>
    <row r="150" spans="1:54" ht="15" x14ac:dyDescent="0.25">
      <c r="A150" s="3">
        <v>141</v>
      </c>
      <c r="B150" s="117" t="str">
        <f>'FORM 365'!E143</f>
        <v>SERLI SURLENI</v>
      </c>
      <c r="C150" s="207">
        <f>'FORM 365'!B143</f>
        <v>44173.317708333299</v>
      </c>
      <c r="D150" s="207"/>
      <c r="E150" s="205">
        <f>'FORM 365'!C143</f>
        <v>44173.365462962996</v>
      </c>
      <c r="F150" s="206"/>
      <c r="G150" s="179">
        <f>'FORM 365'!C143</f>
        <v>44173.365462962996</v>
      </c>
      <c r="H150" s="133">
        <f>'FORM 365'!R143</f>
        <v>0</v>
      </c>
      <c r="I150" s="133">
        <f>IF(H150='DATA GURU'!$C$33,1,0)</f>
        <v>0</v>
      </c>
      <c r="J150" s="133">
        <f>'FORM 365'!U143</f>
        <v>5</v>
      </c>
      <c r="K150" s="133">
        <f>IF(J150='DATA GURU'!$C$33,1,0)</f>
        <v>1</v>
      </c>
      <c r="L150" s="133">
        <f>'FORM 365'!X143</f>
        <v>5</v>
      </c>
      <c r="M150" s="133">
        <f>IF(L150='DATA GURU'!$C$33,1,0)</f>
        <v>1</v>
      </c>
      <c r="N150" s="133">
        <f>'FORM 365'!AA143</f>
        <v>5</v>
      </c>
      <c r="O150" s="133">
        <f>IF(N150='DATA GURU'!$C$33,1,0)</f>
        <v>1</v>
      </c>
      <c r="P150" s="133">
        <f>'FORM 365'!AD143</f>
        <v>5</v>
      </c>
      <c r="Q150" s="133">
        <f>IF(P150='DATA GURU'!$C$33,1,0)</f>
        <v>1</v>
      </c>
      <c r="R150" s="133">
        <f>'FORM 365'!AG143</f>
        <v>5</v>
      </c>
      <c r="S150" s="133">
        <f>IF(R150='DATA GURU'!$C$33,1,0)</f>
        <v>1</v>
      </c>
      <c r="T150" s="133">
        <f>'FORM 365'!AJ143</f>
        <v>5</v>
      </c>
      <c r="U150" s="133">
        <f>IF(T150='DATA GURU'!$C$33,1,0)</f>
        <v>1</v>
      </c>
      <c r="V150" s="133">
        <f>'FORM 365'!AM143</f>
        <v>5</v>
      </c>
      <c r="W150" s="133">
        <f>IF(V150='DATA GURU'!$C$33,1,0)</f>
        <v>1</v>
      </c>
      <c r="X150" s="133">
        <f>'FORM 365'!AP143</f>
        <v>5</v>
      </c>
      <c r="Y150" s="133">
        <f>IF(X150='DATA GURU'!$C$33,1,0)</f>
        <v>1</v>
      </c>
      <c r="Z150" s="133">
        <f>'FORM 365'!AS143</f>
        <v>5</v>
      </c>
      <c r="AA150" s="133">
        <f>IF(Z150='DATA GURU'!$C$33,1,0)</f>
        <v>1</v>
      </c>
      <c r="AB150" s="133">
        <f>'FORM 365'!AV143</f>
        <v>5</v>
      </c>
      <c r="AC150" s="133">
        <f>IF(AB150='DATA GURU'!$C$33,1,0)</f>
        <v>1</v>
      </c>
      <c r="AD150" s="133">
        <f>'FORM 365'!AY143</f>
        <v>5</v>
      </c>
      <c r="AE150" s="133">
        <f>IF(AD150='DATA GURU'!$C$33,1,0)</f>
        <v>1</v>
      </c>
      <c r="AF150" s="133">
        <f>'FORM 365'!BB143</f>
        <v>5</v>
      </c>
      <c r="AG150" s="133">
        <f>IF(AF150='DATA GURU'!$C$33,1,0)</f>
        <v>1</v>
      </c>
      <c r="AH150" s="133">
        <f>'FORM 365'!BE143</f>
        <v>5</v>
      </c>
      <c r="AI150" s="133">
        <f>IF(AH150='DATA GURU'!$C$33,1,0)</f>
        <v>1</v>
      </c>
      <c r="AJ150" s="133">
        <f>'FORM 365'!BH143</f>
        <v>5</v>
      </c>
      <c r="AK150" s="133">
        <f>IF(AJ150='DATA GURU'!$C$33,1,0)</f>
        <v>1</v>
      </c>
      <c r="AL150" s="133">
        <f>'FORM 365'!BK143</f>
        <v>5</v>
      </c>
      <c r="AM150" s="133">
        <f>IF(AL150='DATA GURU'!$C$33,1,0)</f>
        <v>1</v>
      </c>
      <c r="AN150" s="133">
        <f>'FORM 365'!BN143</f>
        <v>5</v>
      </c>
      <c r="AO150" s="133">
        <f>IF(AN150='DATA GURU'!$C$33,1,0)</f>
        <v>1</v>
      </c>
      <c r="AP150" s="133">
        <f>'FORM 365'!BQ143</f>
        <v>5</v>
      </c>
      <c r="AQ150" s="133">
        <f>IF(AP150='DATA GURU'!$C$33,1,0)</f>
        <v>1</v>
      </c>
      <c r="AR150" s="133">
        <f>'FORM 365'!BT143</f>
        <v>5</v>
      </c>
      <c r="AS150" s="133">
        <f>IF(AR150='DATA GURU'!$C$33,1,0)</f>
        <v>1</v>
      </c>
      <c r="AT150" s="133">
        <f>'FORM 365'!BW143</f>
        <v>5</v>
      </c>
      <c r="AU150" s="133">
        <f>IF(AT150='DATA GURU'!$C$33,1,0)</f>
        <v>1</v>
      </c>
      <c r="AV150" s="134">
        <f t="shared" si="12"/>
        <v>19</v>
      </c>
      <c r="AW150" s="133">
        <f>'DATA GURU'!$C$23-AV150</f>
        <v>1</v>
      </c>
      <c r="AX150" s="135">
        <f>AV150*'DATA GURU'!$C$33</f>
        <v>95</v>
      </c>
      <c r="AY150" s="136" t="str">
        <f>IF(AX150&gt;='DATA GURU'!$C$21+20,"BAIK SEKALI",IF(AX150&gt;='DATA GURU'!$C$21,"BAIK ",IF(AX150&gt;='DATA GURU'!$C$21-10,"CUKUP",IF(AX150&gt;='DATA GURU'!$C$21-20,"KURANG",IF(AX150&lt;='DATA GURU'!$C$21-20,"KURANG SEKALI")))))</f>
        <v>BAIK SEKALI</v>
      </c>
      <c r="AZ150" s="190" t="str">
        <f>'FORM 365'!K143</f>
        <v>XII IPS 2</v>
      </c>
      <c r="BB150" s="153" t="str">
        <f>IF(AZ150=KELAS!$N$3,COUNTIFS($B$10:$B$115,"&lt;"&amp;B150,$AZ$10:$AZ$115,KELAS!$N$3)+COUNTIFS($B$10:$B150,B150,$AZ$10:$AZ150,KELAS!$N$3),"")</f>
        <v/>
      </c>
    </row>
    <row r="151" spans="1:54" ht="15" x14ac:dyDescent="0.25">
      <c r="A151" s="1">
        <v>142</v>
      </c>
      <c r="B151" s="117" t="str">
        <f>'FORM 365'!E144</f>
        <v>RINA SEPTIYANI</v>
      </c>
      <c r="C151" s="207">
        <f>'FORM 365'!B144</f>
        <v>44173.358680555597</v>
      </c>
      <c r="D151" s="207"/>
      <c r="E151" s="205">
        <f>'FORM 365'!C144</f>
        <v>44173.365462962996</v>
      </c>
      <c r="F151" s="206"/>
      <c r="G151" s="179">
        <f>'FORM 365'!C144</f>
        <v>44173.365462962996</v>
      </c>
      <c r="H151" s="133">
        <f>'FORM 365'!R144</f>
        <v>5</v>
      </c>
      <c r="I151" s="133">
        <f>IF(H151='DATA GURU'!$C$33,1,0)</f>
        <v>1</v>
      </c>
      <c r="J151" s="133">
        <f>'FORM 365'!U144</f>
        <v>5</v>
      </c>
      <c r="K151" s="133">
        <f>IF(J151='DATA GURU'!$C$33,1,0)</f>
        <v>1</v>
      </c>
      <c r="L151" s="133">
        <f>'FORM 365'!X144</f>
        <v>0</v>
      </c>
      <c r="M151" s="133">
        <f>IF(L151='DATA GURU'!$C$33,1,0)</f>
        <v>0</v>
      </c>
      <c r="N151" s="133">
        <f>'FORM 365'!AA144</f>
        <v>0</v>
      </c>
      <c r="O151" s="133">
        <f>IF(N151='DATA GURU'!$C$33,1,0)</f>
        <v>0</v>
      </c>
      <c r="P151" s="133">
        <f>'FORM 365'!AD144</f>
        <v>5</v>
      </c>
      <c r="Q151" s="133">
        <f>IF(P151='DATA GURU'!$C$33,1,0)</f>
        <v>1</v>
      </c>
      <c r="R151" s="133">
        <f>'FORM 365'!AG144</f>
        <v>5</v>
      </c>
      <c r="S151" s="133">
        <f>IF(R151='DATA GURU'!$C$33,1,0)</f>
        <v>1</v>
      </c>
      <c r="T151" s="133">
        <f>'FORM 365'!AJ144</f>
        <v>0</v>
      </c>
      <c r="U151" s="133">
        <f>IF(T151='DATA GURU'!$C$33,1,0)</f>
        <v>0</v>
      </c>
      <c r="V151" s="133">
        <f>'FORM 365'!AM144</f>
        <v>0</v>
      </c>
      <c r="W151" s="133">
        <f>IF(V151='DATA GURU'!$C$33,1,0)</f>
        <v>0</v>
      </c>
      <c r="X151" s="133">
        <f>'FORM 365'!AP144</f>
        <v>5</v>
      </c>
      <c r="Y151" s="133">
        <f>IF(X151='DATA GURU'!$C$33,1,0)</f>
        <v>1</v>
      </c>
      <c r="Z151" s="133">
        <f>'FORM 365'!AS144</f>
        <v>5</v>
      </c>
      <c r="AA151" s="133">
        <f>IF(Z151='DATA GURU'!$C$33,1,0)</f>
        <v>1</v>
      </c>
      <c r="AB151" s="133">
        <f>'FORM 365'!AV144</f>
        <v>0</v>
      </c>
      <c r="AC151" s="133">
        <f>IF(AB151='DATA GURU'!$C$33,1,0)</f>
        <v>0</v>
      </c>
      <c r="AD151" s="133">
        <f>'FORM 365'!AY144</f>
        <v>0</v>
      </c>
      <c r="AE151" s="133">
        <f>IF(AD151='DATA GURU'!$C$33,1,0)</f>
        <v>0</v>
      </c>
      <c r="AF151" s="133">
        <f>'FORM 365'!BB144</f>
        <v>0</v>
      </c>
      <c r="AG151" s="133">
        <f>IF(AF151='DATA GURU'!$C$33,1,0)</f>
        <v>0</v>
      </c>
      <c r="AH151" s="133">
        <f>'FORM 365'!BE144</f>
        <v>0</v>
      </c>
      <c r="AI151" s="133">
        <f>IF(AH151='DATA GURU'!$C$33,1,0)</f>
        <v>0</v>
      </c>
      <c r="AJ151" s="133">
        <f>'FORM 365'!BH144</f>
        <v>5</v>
      </c>
      <c r="AK151" s="133">
        <f>IF(AJ151='DATA GURU'!$C$33,1,0)</f>
        <v>1</v>
      </c>
      <c r="AL151" s="133">
        <f>'FORM 365'!BK144</f>
        <v>0</v>
      </c>
      <c r="AM151" s="133">
        <f>IF(AL151='DATA GURU'!$C$33,1,0)</f>
        <v>0</v>
      </c>
      <c r="AN151" s="133">
        <f>'FORM 365'!BN144</f>
        <v>5</v>
      </c>
      <c r="AO151" s="133">
        <f>IF(AN151='DATA GURU'!$C$33,1,0)</f>
        <v>1</v>
      </c>
      <c r="AP151" s="133">
        <f>'FORM 365'!BQ144</f>
        <v>5</v>
      </c>
      <c r="AQ151" s="133">
        <f>IF(AP151='DATA GURU'!$C$33,1,0)</f>
        <v>1</v>
      </c>
      <c r="AR151" s="133">
        <f>'FORM 365'!BT144</f>
        <v>0</v>
      </c>
      <c r="AS151" s="133">
        <f>IF(AR151='DATA GURU'!$C$33,1,0)</f>
        <v>0</v>
      </c>
      <c r="AT151" s="133">
        <f>'FORM 365'!BW144</f>
        <v>5</v>
      </c>
      <c r="AU151" s="133">
        <f>IF(AT151='DATA GURU'!$C$33,1,0)</f>
        <v>1</v>
      </c>
      <c r="AV151" s="134">
        <f t="shared" si="12"/>
        <v>10</v>
      </c>
      <c r="AW151" s="133">
        <f>'DATA GURU'!$C$23-AV151</f>
        <v>10</v>
      </c>
      <c r="AX151" s="135">
        <f>AV151*'DATA GURU'!$C$33</f>
        <v>50</v>
      </c>
      <c r="AY151" s="136" t="str">
        <f>IF(AX151&gt;='DATA GURU'!$C$21+20,"BAIK SEKALI",IF(AX151&gt;='DATA GURU'!$C$21,"BAIK ",IF(AX151&gt;='DATA GURU'!$C$21-10,"CUKUP",IF(AX151&gt;='DATA GURU'!$C$21-20,"KURANG",IF(AX151&lt;='DATA GURU'!$C$21-20,"KURANG SEKALI")))))</f>
        <v>KURANG SEKALI</v>
      </c>
      <c r="AZ151" s="190" t="str">
        <f>'FORM 365'!K144</f>
        <v>XII IPS 3</v>
      </c>
      <c r="BB151" s="153" t="str">
        <f>IF(AZ151=KELAS!$N$3,COUNTIFS($B$10:$B$115,"&lt;"&amp;B151,$AZ$10:$AZ$115,KELAS!$N$3)+COUNTIFS($B$10:$B151,B151,$AZ$10:$AZ151,KELAS!$N$3),"")</f>
        <v/>
      </c>
    </row>
    <row r="152" spans="1:54" ht="15" x14ac:dyDescent="0.25">
      <c r="A152" s="3">
        <v>143</v>
      </c>
      <c r="B152" s="117" t="str">
        <f>'FORM 365'!E145</f>
        <v>NURHAYATI NURHAYATI</v>
      </c>
      <c r="C152" s="207">
        <f>'FORM 365'!B145</f>
        <v>44173.341956018499</v>
      </c>
      <c r="D152" s="207"/>
      <c r="E152" s="205">
        <f>'FORM 365'!C145</f>
        <v>44173.365474537</v>
      </c>
      <c r="F152" s="206"/>
      <c r="G152" s="179">
        <f>'FORM 365'!C145</f>
        <v>44173.365474537</v>
      </c>
      <c r="H152" s="133">
        <f>'FORM 365'!R145</f>
        <v>0</v>
      </c>
      <c r="I152" s="133">
        <f>IF(H152='DATA GURU'!$C$33,1,0)</f>
        <v>0</v>
      </c>
      <c r="J152" s="133">
        <f>'FORM 365'!U145</f>
        <v>0</v>
      </c>
      <c r="K152" s="133">
        <f>IF(J152='DATA GURU'!$C$33,1,0)</f>
        <v>0</v>
      </c>
      <c r="L152" s="133">
        <f>'FORM 365'!X145</f>
        <v>5</v>
      </c>
      <c r="M152" s="133">
        <f>IF(L152='DATA GURU'!$C$33,1,0)</f>
        <v>1</v>
      </c>
      <c r="N152" s="133">
        <f>'FORM 365'!AA145</f>
        <v>5</v>
      </c>
      <c r="O152" s="133">
        <f>IF(N152='DATA GURU'!$C$33,1,0)</f>
        <v>1</v>
      </c>
      <c r="P152" s="133">
        <f>'FORM 365'!AD145</f>
        <v>5</v>
      </c>
      <c r="Q152" s="133">
        <f>IF(P152='DATA GURU'!$C$33,1,0)</f>
        <v>1</v>
      </c>
      <c r="R152" s="133">
        <f>'FORM 365'!AG145</f>
        <v>5</v>
      </c>
      <c r="S152" s="133">
        <f>IF(R152='DATA GURU'!$C$33,1,0)</f>
        <v>1</v>
      </c>
      <c r="T152" s="133">
        <f>'FORM 365'!AJ145</f>
        <v>5</v>
      </c>
      <c r="U152" s="133">
        <f>IF(T152='DATA GURU'!$C$33,1,0)</f>
        <v>1</v>
      </c>
      <c r="V152" s="133">
        <f>'FORM 365'!AM145</f>
        <v>5</v>
      </c>
      <c r="W152" s="133">
        <f>IF(V152='DATA GURU'!$C$33,1,0)</f>
        <v>1</v>
      </c>
      <c r="X152" s="133">
        <f>'FORM 365'!AP145</f>
        <v>5</v>
      </c>
      <c r="Y152" s="133">
        <f>IF(X152='DATA GURU'!$C$33,1,0)</f>
        <v>1</v>
      </c>
      <c r="Z152" s="133">
        <f>'FORM 365'!AS145</f>
        <v>5</v>
      </c>
      <c r="AA152" s="133">
        <f>IF(Z152='DATA GURU'!$C$33,1,0)</f>
        <v>1</v>
      </c>
      <c r="AB152" s="133">
        <f>'FORM 365'!AV145</f>
        <v>5</v>
      </c>
      <c r="AC152" s="133">
        <f>IF(AB152='DATA GURU'!$C$33,1,0)</f>
        <v>1</v>
      </c>
      <c r="AD152" s="133">
        <f>'FORM 365'!AY145</f>
        <v>0</v>
      </c>
      <c r="AE152" s="133">
        <f>IF(AD152='DATA GURU'!$C$33,1,0)</f>
        <v>0</v>
      </c>
      <c r="AF152" s="133">
        <f>'FORM 365'!BB145</f>
        <v>5</v>
      </c>
      <c r="AG152" s="133">
        <f>IF(AF152='DATA GURU'!$C$33,1,0)</f>
        <v>1</v>
      </c>
      <c r="AH152" s="133">
        <f>'FORM 365'!BE145</f>
        <v>5</v>
      </c>
      <c r="AI152" s="133">
        <f>IF(AH152='DATA GURU'!$C$33,1,0)</f>
        <v>1</v>
      </c>
      <c r="AJ152" s="133">
        <f>'FORM 365'!BH145</f>
        <v>5</v>
      </c>
      <c r="AK152" s="133">
        <f>IF(AJ152='DATA GURU'!$C$33,1,0)</f>
        <v>1</v>
      </c>
      <c r="AL152" s="133">
        <f>'FORM 365'!BK145</f>
        <v>5</v>
      </c>
      <c r="AM152" s="133">
        <f>IF(AL152='DATA GURU'!$C$33,1,0)</f>
        <v>1</v>
      </c>
      <c r="AN152" s="133">
        <f>'FORM 365'!BN145</f>
        <v>5</v>
      </c>
      <c r="AO152" s="133">
        <f>IF(AN152='DATA GURU'!$C$33,1,0)</f>
        <v>1</v>
      </c>
      <c r="AP152" s="133">
        <f>'FORM 365'!BQ145</f>
        <v>5</v>
      </c>
      <c r="AQ152" s="133">
        <f>IF(AP152='DATA GURU'!$C$33,1,0)</f>
        <v>1</v>
      </c>
      <c r="AR152" s="133">
        <f>'FORM 365'!BT145</f>
        <v>5</v>
      </c>
      <c r="AS152" s="133">
        <f>IF(AR152='DATA GURU'!$C$33,1,0)</f>
        <v>1</v>
      </c>
      <c r="AT152" s="133">
        <f>'FORM 365'!BW145</f>
        <v>5</v>
      </c>
      <c r="AU152" s="133">
        <f>IF(AT152='DATA GURU'!$C$33,1,0)</f>
        <v>1</v>
      </c>
      <c r="AV152" s="134">
        <f t="shared" si="12"/>
        <v>17</v>
      </c>
      <c r="AW152" s="133">
        <f>'DATA GURU'!$C$23-AV152</f>
        <v>3</v>
      </c>
      <c r="AX152" s="135">
        <f>AV152*'DATA GURU'!$C$33</f>
        <v>85</v>
      </c>
      <c r="AY152" s="136" t="str">
        <f>IF(AX152&gt;='DATA GURU'!$C$21+20,"BAIK SEKALI",IF(AX152&gt;='DATA GURU'!$C$21,"BAIK ",IF(AX152&gt;='DATA GURU'!$C$21-10,"CUKUP",IF(AX152&gt;='DATA GURU'!$C$21-20,"KURANG",IF(AX152&lt;='DATA GURU'!$C$21-20,"KURANG SEKALI")))))</f>
        <v xml:space="preserve">BAIK </v>
      </c>
      <c r="AZ152" s="190" t="str">
        <f>'FORM 365'!K145</f>
        <v>XII IPS 3</v>
      </c>
      <c r="BB152" s="153" t="str">
        <f>IF(AZ152=KELAS!$N$3,COUNTIFS($B$10:$B$115,"&lt;"&amp;B152,$AZ$10:$AZ$115,KELAS!$N$3)+COUNTIFS($B$10:$B152,B152,$AZ$10:$AZ152,KELAS!$N$3),"")</f>
        <v/>
      </c>
    </row>
    <row r="153" spans="1:54" ht="15" x14ac:dyDescent="0.25">
      <c r="A153" s="1">
        <v>144</v>
      </c>
      <c r="B153" s="117" t="str">
        <f>'FORM 365'!E146</f>
        <v>SRI AGUSTINI</v>
      </c>
      <c r="C153" s="207">
        <f>'FORM 365'!B146</f>
        <v>44173.3128125</v>
      </c>
      <c r="D153" s="207"/>
      <c r="E153" s="205">
        <f>'FORM 365'!C146</f>
        <v>44173.365509259304</v>
      </c>
      <c r="F153" s="206"/>
      <c r="G153" s="179">
        <f>'FORM 365'!C146</f>
        <v>44173.365509259304</v>
      </c>
      <c r="H153" s="133">
        <f>'FORM 365'!R146</f>
        <v>0</v>
      </c>
      <c r="I153" s="133">
        <f>IF(H153='DATA GURU'!$C$33,1,0)</f>
        <v>0</v>
      </c>
      <c r="J153" s="133">
        <f>'FORM 365'!U146</f>
        <v>5</v>
      </c>
      <c r="K153" s="133">
        <f>IF(J153='DATA GURU'!$C$33,1,0)</f>
        <v>1</v>
      </c>
      <c r="L153" s="133">
        <f>'FORM 365'!X146</f>
        <v>5</v>
      </c>
      <c r="M153" s="133">
        <f>IF(L153='DATA GURU'!$C$33,1,0)</f>
        <v>1</v>
      </c>
      <c r="N153" s="133">
        <f>'FORM 365'!AA146</f>
        <v>5</v>
      </c>
      <c r="O153" s="133">
        <f>IF(N153='DATA GURU'!$C$33,1,0)</f>
        <v>1</v>
      </c>
      <c r="P153" s="133">
        <f>'FORM 365'!AD146</f>
        <v>5</v>
      </c>
      <c r="Q153" s="133">
        <f>IF(P153='DATA GURU'!$C$33,1,0)</f>
        <v>1</v>
      </c>
      <c r="R153" s="133">
        <f>'FORM 365'!AG146</f>
        <v>5</v>
      </c>
      <c r="S153" s="133">
        <f>IF(R153='DATA GURU'!$C$33,1,0)</f>
        <v>1</v>
      </c>
      <c r="T153" s="133">
        <f>'FORM 365'!AJ146</f>
        <v>5</v>
      </c>
      <c r="U153" s="133">
        <f>IF(T153='DATA GURU'!$C$33,1,0)</f>
        <v>1</v>
      </c>
      <c r="V153" s="133">
        <f>'FORM 365'!AM146</f>
        <v>5</v>
      </c>
      <c r="W153" s="133">
        <f>IF(V153='DATA GURU'!$C$33,1,0)</f>
        <v>1</v>
      </c>
      <c r="X153" s="133">
        <f>'FORM 365'!AP146</f>
        <v>5</v>
      </c>
      <c r="Y153" s="133">
        <f>IF(X153='DATA GURU'!$C$33,1,0)</f>
        <v>1</v>
      </c>
      <c r="Z153" s="133">
        <f>'FORM 365'!AS146</f>
        <v>5</v>
      </c>
      <c r="AA153" s="133">
        <f>IF(Z153='DATA GURU'!$C$33,1,0)</f>
        <v>1</v>
      </c>
      <c r="AB153" s="133">
        <f>'FORM 365'!AV146</f>
        <v>5</v>
      </c>
      <c r="AC153" s="133">
        <f>IF(AB153='DATA GURU'!$C$33,1,0)</f>
        <v>1</v>
      </c>
      <c r="AD153" s="133">
        <f>'FORM 365'!AY146</f>
        <v>5</v>
      </c>
      <c r="AE153" s="133">
        <f>IF(AD153='DATA GURU'!$C$33,1,0)</f>
        <v>1</v>
      </c>
      <c r="AF153" s="133">
        <f>'FORM 365'!BB146</f>
        <v>5</v>
      </c>
      <c r="AG153" s="133">
        <f>IF(AF153='DATA GURU'!$C$33,1,0)</f>
        <v>1</v>
      </c>
      <c r="AH153" s="133">
        <f>'FORM 365'!BE146</f>
        <v>5</v>
      </c>
      <c r="AI153" s="133">
        <f>IF(AH153='DATA GURU'!$C$33,1,0)</f>
        <v>1</v>
      </c>
      <c r="AJ153" s="133">
        <f>'FORM 365'!BH146</f>
        <v>5</v>
      </c>
      <c r="AK153" s="133">
        <f>IF(AJ153='DATA GURU'!$C$33,1,0)</f>
        <v>1</v>
      </c>
      <c r="AL153" s="133">
        <f>'FORM 365'!BK146</f>
        <v>5</v>
      </c>
      <c r="AM153" s="133">
        <f>IF(AL153='DATA GURU'!$C$33,1,0)</f>
        <v>1</v>
      </c>
      <c r="AN153" s="133">
        <f>'FORM 365'!BN146</f>
        <v>5</v>
      </c>
      <c r="AO153" s="133">
        <f>IF(AN153='DATA GURU'!$C$33,1,0)</f>
        <v>1</v>
      </c>
      <c r="AP153" s="133">
        <f>'FORM 365'!BQ146</f>
        <v>5</v>
      </c>
      <c r="AQ153" s="133">
        <f>IF(AP153='DATA GURU'!$C$33,1,0)</f>
        <v>1</v>
      </c>
      <c r="AR153" s="133">
        <f>'FORM 365'!BT146</f>
        <v>5</v>
      </c>
      <c r="AS153" s="133">
        <f>IF(AR153='DATA GURU'!$C$33,1,0)</f>
        <v>1</v>
      </c>
      <c r="AT153" s="133">
        <f>'FORM 365'!BW146</f>
        <v>5</v>
      </c>
      <c r="AU153" s="133">
        <f>IF(AT153='DATA GURU'!$C$33,1,0)</f>
        <v>1</v>
      </c>
      <c r="AV153" s="134">
        <f t="shared" si="12"/>
        <v>19</v>
      </c>
      <c r="AW153" s="133">
        <f>'DATA GURU'!$C$23-AV153</f>
        <v>1</v>
      </c>
      <c r="AX153" s="135">
        <f>AV153*'DATA GURU'!$C$33</f>
        <v>95</v>
      </c>
      <c r="AY153" s="136" t="str">
        <f>IF(AX153&gt;='DATA GURU'!$C$21+20,"BAIK SEKALI",IF(AX153&gt;='DATA GURU'!$C$21,"BAIK ",IF(AX153&gt;='DATA GURU'!$C$21-10,"CUKUP",IF(AX153&gt;='DATA GURU'!$C$21-20,"KURANG",IF(AX153&lt;='DATA GURU'!$C$21-20,"KURANG SEKALI")))))</f>
        <v>BAIK SEKALI</v>
      </c>
      <c r="AZ153" s="190" t="str">
        <f>'FORM 365'!K146</f>
        <v>XII IPS 3</v>
      </c>
      <c r="BB153" s="153" t="str">
        <f>IF(AZ153=KELAS!$N$3,COUNTIFS($B$10:$B$115,"&lt;"&amp;B153,$AZ$10:$AZ$115,KELAS!$N$3)+COUNTIFS($B$10:$B153,B153,$AZ$10:$AZ153,KELAS!$N$3),"")</f>
        <v/>
      </c>
    </row>
    <row r="154" spans="1:54" ht="15" x14ac:dyDescent="0.25">
      <c r="A154" s="3">
        <v>145</v>
      </c>
      <c r="B154" s="117" t="str">
        <f>'FORM 365'!E147</f>
        <v>AHMAD FERDIANSAH</v>
      </c>
      <c r="C154" s="207">
        <f>'FORM 365'!B147</f>
        <v>44173.356539351902</v>
      </c>
      <c r="D154" s="207"/>
      <c r="E154" s="205">
        <f>'FORM 365'!C147</f>
        <v>44173.365543981497</v>
      </c>
      <c r="F154" s="206"/>
      <c r="G154" s="179">
        <f>'FORM 365'!C147</f>
        <v>44173.365543981497</v>
      </c>
      <c r="H154" s="133">
        <f>'FORM 365'!R147</f>
        <v>0</v>
      </c>
      <c r="I154" s="133">
        <f>IF(H154='DATA GURU'!$C$33,1,0)</f>
        <v>0</v>
      </c>
      <c r="J154" s="133">
        <f>'FORM 365'!U147</f>
        <v>5</v>
      </c>
      <c r="K154" s="133">
        <f>IF(J154='DATA GURU'!$C$33,1,0)</f>
        <v>1</v>
      </c>
      <c r="L154" s="133">
        <f>'FORM 365'!X147</f>
        <v>5</v>
      </c>
      <c r="M154" s="133">
        <f>IF(L154='DATA GURU'!$C$33,1,0)</f>
        <v>1</v>
      </c>
      <c r="N154" s="133">
        <f>'FORM 365'!AA147</f>
        <v>5</v>
      </c>
      <c r="O154" s="133">
        <f>IF(N154='DATA GURU'!$C$33,1,0)</f>
        <v>1</v>
      </c>
      <c r="P154" s="133">
        <f>'FORM 365'!AD147</f>
        <v>5</v>
      </c>
      <c r="Q154" s="133">
        <f>IF(P154='DATA GURU'!$C$33,1,0)</f>
        <v>1</v>
      </c>
      <c r="R154" s="133">
        <f>'FORM 365'!AG147</f>
        <v>5</v>
      </c>
      <c r="S154" s="133">
        <f>IF(R154='DATA GURU'!$C$33,1,0)</f>
        <v>1</v>
      </c>
      <c r="T154" s="133">
        <f>'FORM 365'!AJ147</f>
        <v>5</v>
      </c>
      <c r="U154" s="133">
        <f>IF(T154='DATA GURU'!$C$33,1,0)</f>
        <v>1</v>
      </c>
      <c r="V154" s="133">
        <f>'FORM 365'!AM147</f>
        <v>5</v>
      </c>
      <c r="W154" s="133">
        <f>IF(V154='DATA GURU'!$C$33,1,0)</f>
        <v>1</v>
      </c>
      <c r="X154" s="133">
        <f>'FORM 365'!AP147</f>
        <v>5</v>
      </c>
      <c r="Y154" s="133">
        <f>IF(X154='DATA GURU'!$C$33,1,0)</f>
        <v>1</v>
      </c>
      <c r="Z154" s="133">
        <f>'FORM 365'!AS147</f>
        <v>5</v>
      </c>
      <c r="AA154" s="133">
        <f>IF(Z154='DATA GURU'!$C$33,1,0)</f>
        <v>1</v>
      </c>
      <c r="AB154" s="133">
        <f>'FORM 365'!AV147</f>
        <v>5</v>
      </c>
      <c r="AC154" s="133">
        <f>IF(AB154='DATA GURU'!$C$33,1,0)</f>
        <v>1</v>
      </c>
      <c r="AD154" s="133">
        <f>'FORM 365'!AY147</f>
        <v>5</v>
      </c>
      <c r="AE154" s="133">
        <f>IF(AD154='DATA GURU'!$C$33,1,0)</f>
        <v>1</v>
      </c>
      <c r="AF154" s="133">
        <f>'FORM 365'!BB147</f>
        <v>5</v>
      </c>
      <c r="AG154" s="133">
        <f>IF(AF154='DATA GURU'!$C$33,1,0)</f>
        <v>1</v>
      </c>
      <c r="AH154" s="133">
        <f>'FORM 365'!BE147</f>
        <v>5</v>
      </c>
      <c r="AI154" s="133">
        <f>IF(AH154='DATA GURU'!$C$33,1,0)</f>
        <v>1</v>
      </c>
      <c r="AJ154" s="133">
        <f>'FORM 365'!BH147</f>
        <v>5</v>
      </c>
      <c r="AK154" s="133">
        <f>IF(AJ154='DATA GURU'!$C$33,1,0)</f>
        <v>1</v>
      </c>
      <c r="AL154" s="133">
        <f>'FORM 365'!BK147</f>
        <v>5</v>
      </c>
      <c r="AM154" s="133">
        <f>IF(AL154='DATA GURU'!$C$33,1,0)</f>
        <v>1</v>
      </c>
      <c r="AN154" s="133">
        <f>'FORM 365'!BN147</f>
        <v>5</v>
      </c>
      <c r="AO154" s="133">
        <f>IF(AN154='DATA GURU'!$C$33,1,0)</f>
        <v>1</v>
      </c>
      <c r="AP154" s="133">
        <f>'FORM 365'!BQ147</f>
        <v>5</v>
      </c>
      <c r="AQ154" s="133">
        <f>IF(AP154='DATA GURU'!$C$33,1,0)</f>
        <v>1</v>
      </c>
      <c r="AR154" s="133">
        <f>'FORM 365'!BT147</f>
        <v>5</v>
      </c>
      <c r="AS154" s="133">
        <f>IF(AR154='DATA GURU'!$C$33,1,0)</f>
        <v>1</v>
      </c>
      <c r="AT154" s="133">
        <f>'FORM 365'!BW147</f>
        <v>5</v>
      </c>
      <c r="AU154" s="133">
        <f>IF(AT154='DATA GURU'!$C$33,1,0)</f>
        <v>1</v>
      </c>
      <c r="AV154" s="134">
        <f t="shared" si="12"/>
        <v>19</v>
      </c>
      <c r="AW154" s="133">
        <f>'DATA GURU'!$C$23-AV154</f>
        <v>1</v>
      </c>
      <c r="AX154" s="135">
        <f>AV154*'DATA GURU'!$C$33</f>
        <v>95</v>
      </c>
      <c r="AY154" s="136" t="str">
        <f>IF(AX154&gt;='DATA GURU'!$C$21+20,"BAIK SEKALI",IF(AX154&gt;='DATA GURU'!$C$21,"BAIK ",IF(AX154&gt;='DATA GURU'!$C$21-10,"CUKUP",IF(AX154&gt;='DATA GURU'!$C$21-20,"KURANG",IF(AX154&lt;='DATA GURU'!$C$21-20,"KURANG SEKALI")))))</f>
        <v>BAIK SEKALI</v>
      </c>
      <c r="AZ154" s="190" t="str">
        <f>'FORM 365'!K147</f>
        <v>XII IPS 3</v>
      </c>
      <c r="BB154" s="153" t="str">
        <f>IF(AZ154=KELAS!$N$3,COUNTIFS($B$10:$B$115,"&lt;"&amp;B154,$AZ$10:$AZ$115,KELAS!$N$3)+COUNTIFS($B$10:$B154,B154,$AZ$10:$AZ154,KELAS!$N$3),"")</f>
        <v/>
      </c>
    </row>
    <row r="155" spans="1:54" ht="15" x14ac:dyDescent="0.25">
      <c r="A155" s="1">
        <v>146</v>
      </c>
      <c r="B155" s="117" t="str">
        <f>'FORM 365'!E148</f>
        <v>PUTRA FANI</v>
      </c>
      <c r="C155" s="207">
        <f>'FORM 365'!B148</f>
        <v>44173.340300925898</v>
      </c>
      <c r="D155" s="207"/>
      <c r="E155" s="205">
        <f>'FORM 365'!C148</f>
        <v>44173.365671296298</v>
      </c>
      <c r="F155" s="206"/>
      <c r="G155" s="179">
        <f>'FORM 365'!C148</f>
        <v>44173.365671296298</v>
      </c>
      <c r="H155" s="133">
        <f>'FORM 365'!R148</f>
        <v>0</v>
      </c>
      <c r="I155" s="133">
        <f>IF(H155='DATA GURU'!$C$33,1,0)</f>
        <v>0</v>
      </c>
      <c r="J155" s="133">
        <f>'FORM 365'!U148</f>
        <v>0</v>
      </c>
      <c r="K155" s="133">
        <f>IF(J155='DATA GURU'!$C$33,1,0)</f>
        <v>0</v>
      </c>
      <c r="L155" s="133">
        <f>'FORM 365'!X148</f>
        <v>5</v>
      </c>
      <c r="M155" s="133">
        <f>IF(L155='DATA GURU'!$C$33,1,0)</f>
        <v>1</v>
      </c>
      <c r="N155" s="133">
        <f>'FORM 365'!AA148</f>
        <v>0</v>
      </c>
      <c r="O155" s="133">
        <f>IF(N155='DATA GURU'!$C$33,1,0)</f>
        <v>0</v>
      </c>
      <c r="P155" s="133">
        <f>'FORM 365'!AD148</f>
        <v>5</v>
      </c>
      <c r="Q155" s="133">
        <f>IF(P155='DATA GURU'!$C$33,1,0)</f>
        <v>1</v>
      </c>
      <c r="R155" s="133">
        <f>'FORM 365'!AG148</f>
        <v>5</v>
      </c>
      <c r="S155" s="133">
        <f>IF(R155='DATA GURU'!$C$33,1,0)</f>
        <v>1</v>
      </c>
      <c r="T155" s="133">
        <f>'FORM 365'!AJ148</f>
        <v>5</v>
      </c>
      <c r="U155" s="133">
        <f>IF(T155='DATA GURU'!$C$33,1,0)</f>
        <v>1</v>
      </c>
      <c r="V155" s="133">
        <f>'FORM 365'!AM148</f>
        <v>5</v>
      </c>
      <c r="W155" s="133">
        <f>IF(V155='DATA GURU'!$C$33,1,0)</f>
        <v>1</v>
      </c>
      <c r="X155" s="133">
        <f>'FORM 365'!AP148</f>
        <v>5</v>
      </c>
      <c r="Y155" s="133">
        <f>IF(X155='DATA GURU'!$C$33,1,0)</f>
        <v>1</v>
      </c>
      <c r="Z155" s="133">
        <f>'FORM 365'!AS148</f>
        <v>5</v>
      </c>
      <c r="AA155" s="133">
        <f>IF(Z155='DATA GURU'!$C$33,1,0)</f>
        <v>1</v>
      </c>
      <c r="AB155" s="133">
        <f>'FORM 365'!AV148</f>
        <v>5</v>
      </c>
      <c r="AC155" s="133">
        <f>IF(AB155='DATA GURU'!$C$33,1,0)</f>
        <v>1</v>
      </c>
      <c r="AD155" s="133">
        <f>'FORM 365'!AY148</f>
        <v>5</v>
      </c>
      <c r="AE155" s="133">
        <f>IF(AD155='DATA GURU'!$C$33,1,0)</f>
        <v>1</v>
      </c>
      <c r="AF155" s="133">
        <f>'FORM 365'!BB148</f>
        <v>5</v>
      </c>
      <c r="AG155" s="133">
        <f>IF(AF155='DATA GURU'!$C$33,1,0)</f>
        <v>1</v>
      </c>
      <c r="AH155" s="133">
        <f>'FORM 365'!BE148</f>
        <v>5</v>
      </c>
      <c r="AI155" s="133">
        <f>IF(AH155='DATA GURU'!$C$33,1,0)</f>
        <v>1</v>
      </c>
      <c r="AJ155" s="133">
        <f>'FORM 365'!BH148</f>
        <v>5</v>
      </c>
      <c r="AK155" s="133">
        <f>IF(AJ155='DATA GURU'!$C$33,1,0)</f>
        <v>1</v>
      </c>
      <c r="AL155" s="133">
        <f>'FORM 365'!BK148</f>
        <v>5</v>
      </c>
      <c r="AM155" s="133">
        <f>IF(AL155='DATA GURU'!$C$33,1,0)</f>
        <v>1</v>
      </c>
      <c r="AN155" s="133">
        <f>'FORM 365'!BN148</f>
        <v>5</v>
      </c>
      <c r="AO155" s="133">
        <f>IF(AN155='DATA GURU'!$C$33,1,0)</f>
        <v>1</v>
      </c>
      <c r="AP155" s="133">
        <f>'FORM 365'!BQ148</f>
        <v>5</v>
      </c>
      <c r="AQ155" s="133">
        <f>IF(AP155='DATA GURU'!$C$33,1,0)</f>
        <v>1</v>
      </c>
      <c r="AR155" s="133">
        <f>'FORM 365'!BT148</f>
        <v>5</v>
      </c>
      <c r="AS155" s="133">
        <f>IF(AR155='DATA GURU'!$C$33,1,0)</f>
        <v>1</v>
      </c>
      <c r="AT155" s="133">
        <f>'FORM 365'!BW148</f>
        <v>5</v>
      </c>
      <c r="AU155" s="133">
        <f>IF(AT155='DATA GURU'!$C$33,1,0)</f>
        <v>1</v>
      </c>
      <c r="AV155" s="134">
        <f t="shared" si="12"/>
        <v>17</v>
      </c>
      <c r="AW155" s="133">
        <f>'DATA GURU'!$C$23-AV155</f>
        <v>3</v>
      </c>
      <c r="AX155" s="135">
        <f>AV155*'DATA GURU'!$C$33</f>
        <v>85</v>
      </c>
      <c r="AY155" s="136" t="str">
        <f>IF(AX155&gt;='DATA GURU'!$C$21+20,"BAIK SEKALI",IF(AX155&gt;='DATA GURU'!$C$21,"BAIK ",IF(AX155&gt;='DATA GURU'!$C$21-10,"CUKUP",IF(AX155&gt;='DATA GURU'!$C$21-20,"KURANG",IF(AX155&lt;='DATA GURU'!$C$21-20,"KURANG SEKALI")))))</f>
        <v xml:space="preserve">BAIK </v>
      </c>
      <c r="AZ155" s="190" t="str">
        <f>'FORM 365'!K148</f>
        <v>XII IPS 3</v>
      </c>
      <c r="BB155" s="153" t="str">
        <f>IF(AZ155=KELAS!$N$3,COUNTIFS($B$10:$B$115,"&lt;"&amp;B155,$AZ$10:$AZ$115,KELAS!$N$3)+COUNTIFS($B$10:$B155,B155,$AZ$10:$AZ155,KELAS!$N$3),"")</f>
        <v/>
      </c>
    </row>
    <row r="156" spans="1:54" ht="15" x14ac:dyDescent="0.25">
      <c r="A156" s="3">
        <v>147</v>
      </c>
      <c r="B156" s="117" t="str">
        <f>'FORM 365'!E149</f>
        <v>SANAINAH SANAINAH</v>
      </c>
      <c r="C156" s="207">
        <f>'FORM 365'!B149</f>
        <v>44173.316111111097</v>
      </c>
      <c r="D156" s="207"/>
      <c r="E156" s="205">
        <f>'FORM 365'!C149</f>
        <v>44173.365740740701</v>
      </c>
      <c r="F156" s="206"/>
      <c r="G156" s="179">
        <f>'FORM 365'!C149</f>
        <v>44173.365740740701</v>
      </c>
      <c r="H156" s="133">
        <f>'FORM 365'!R149</f>
        <v>5</v>
      </c>
      <c r="I156" s="133">
        <f>IF(H156='DATA GURU'!$C$33,1,0)</f>
        <v>1</v>
      </c>
      <c r="J156" s="133">
        <f>'FORM 365'!U149</f>
        <v>5</v>
      </c>
      <c r="K156" s="133">
        <f>IF(J156='DATA GURU'!$C$33,1,0)</f>
        <v>1</v>
      </c>
      <c r="L156" s="133">
        <f>'FORM 365'!X149</f>
        <v>0</v>
      </c>
      <c r="M156" s="133">
        <f>IF(L156='DATA GURU'!$C$33,1,0)</f>
        <v>0</v>
      </c>
      <c r="N156" s="133">
        <f>'FORM 365'!AA149</f>
        <v>0</v>
      </c>
      <c r="O156" s="133">
        <f>IF(N156='DATA GURU'!$C$33,1,0)</f>
        <v>0</v>
      </c>
      <c r="P156" s="133">
        <f>'FORM 365'!AD149</f>
        <v>5</v>
      </c>
      <c r="Q156" s="133">
        <f>IF(P156='DATA GURU'!$C$33,1,0)</f>
        <v>1</v>
      </c>
      <c r="R156" s="133">
        <f>'FORM 365'!AG149</f>
        <v>0</v>
      </c>
      <c r="S156" s="133">
        <f>IF(R156='DATA GURU'!$C$33,1,0)</f>
        <v>0</v>
      </c>
      <c r="T156" s="133">
        <f>'FORM 365'!AJ149</f>
        <v>0</v>
      </c>
      <c r="U156" s="133">
        <f>IF(T156='DATA GURU'!$C$33,1,0)</f>
        <v>0</v>
      </c>
      <c r="V156" s="133">
        <f>'FORM 365'!AM149</f>
        <v>0</v>
      </c>
      <c r="W156" s="133">
        <f>IF(V156='DATA GURU'!$C$33,1,0)</f>
        <v>0</v>
      </c>
      <c r="X156" s="133">
        <f>'FORM 365'!AP149</f>
        <v>5</v>
      </c>
      <c r="Y156" s="133">
        <f>IF(X156='DATA GURU'!$C$33,1,0)</f>
        <v>1</v>
      </c>
      <c r="Z156" s="133">
        <f>'FORM 365'!AS149</f>
        <v>5</v>
      </c>
      <c r="AA156" s="133">
        <f>IF(Z156='DATA GURU'!$C$33,1,0)</f>
        <v>1</v>
      </c>
      <c r="AB156" s="133">
        <f>'FORM 365'!AV149</f>
        <v>5</v>
      </c>
      <c r="AC156" s="133">
        <f>IF(AB156='DATA GURU'!$C$33,1,0)</f>
        <v>1</v>
      </c>
      <c r="AD156" s="133">
        <f>'FORM 365'!AY149</f>
        <v>5</v>
      </c>
      <c r="AE156" s="133">
        <f>IF(AD156='DATA GURU'!$C$33,1,0)</f>
        <v>1</v>
      </c>
      <c r="AF156" s="133">
        <f>'FORM 365'!BB149</f>
        <v>5</v>
      </c>
      <c r="AG156" s="133">
        <f>IF(AF156='DATA GURU'!$C$33,1,0)</f>
        <v>1</v>
      </c>
      <c r="AH156" s="133">
        <f>'FORM 365'!BE149</f>
        <v>5</v>
      </c>
      <c r="AI156" s="133">
        <f>IF(AH156='DATA GURU'!$C$33,1,0)</f>
        <v>1</v>
      </c>
      <c r="AJ156" s="133">
        <f>'FORM 365'!BH149</f>
        <v>5</v>
      </c>
      <c r="AK156" s="133">
        <f>IF(AJ156='DATA GURU'!$C$33,1,0)</f>
        <v>1</v>
      </c>
      <c r="AL156" s="133">
        <f>'FORM 365'!BK149</f>
        <v>5</v>
      </c>
      <c r="AM156" s="133">
        <f>IF(AL156='DATA GURU'!$C$33,1,0)</f>
        <v>1</v>
      </c>
      <c r="AN156" s="133">
        <f>'FORM 365'!BN149</f>
        <v>5</v>
      </c>
      <c r="AO156" s="133">
        <f>IF(AN156='DATA GURU'!$C$33,1,0)</f>
        <v>1</v>
      </c>
      <c r="AP156" s="133">
        <f>'FORM 365'!BQ149</f>
        <v>5</v>
      </c>
      <c r="AQ156" s="133">
        <f>IF(AP156='DATA GURU'!$C$33,1,0)</f>
        <v>1</v>
      </c>
      <c r="AR156" s="133">
        <f>'FORM 365'!BT149</f>
        <v>5</v>
      </c>
      <c r="AS156" s="133">
        <f>IF(AR156='DATA GURU'!$C$33,1,0)</f>
        <v>1</v>
      </c>
      <c r="AT156" s="133">
        <f>'FORM 365'!BW149</f>
        <v>0</v>
      </c>
      <c r="AU156" s="133">
        <f>IF(AT156='DATA GURU'!$C$33,1,0)</f>
        <v>0</v>
      </c>
      <c r="AV156" s="134">
        <f t="shared" si="12"/>
        <v>14</v>
      </c>
      <c r="AW156" s="133">
        <f>'DATA GURU'!$C$23-AV156</f>
        <v>6</v>
      </c>
      <c r="AX156" s="135">
        <f>AV156*'DATA GURU'!$C$33</f>
        <v>70</v>
      </c>
      <c r="AY156" s="136" t="str">
        <f>IF(AX156&gt;='DATA GURU'!$C$21+20,"BAIK SEKALI",IF(AX156&gt;='DATA GURU'!$C$21,"BAIK ",IF(AX156&gt;='DATA GURU'!$C$21-10,"CUKUP",IF(AX156&gt;='DATA GURU'!$C$21-20,"KURANG",IF(AX156&lt;='DATA GURU'!$C$21-20,"KURANG SEKALI")))))</f>
        <v>CUKUP</v>
      </c>
      <c r="AZ156" s="190" t="str">
        <f>'FORM 365'!K149</f>
        <v>XII IPS 3</v>
      </c>
      <c r="BB156" s="153" t="str">
        <f>IF(AZ156=KELAS!$N$3,COUNTIFS($B$10:$B$115,"&lt;"&amp;B156,$AZ$10:$AZ$115,KELAS!$N$3)+COUNTIFS($B$10:$B156,B156,$AZ$10:$AZ156,KELAS!$N$3),"")</f>
        <v/>
      </c>
    </row>
    <row r="157" spans="1:54" ht="15" x14ac:dyDescent="0.25">
      <c r="A157" s="1">
        <v>148</v>
      </c>
      <c r="B157" s="117" t="str">
        <f>'FORM 365'!E150</f>
        <v>SERLI WULANDARI</v>
      </c>
      <c r="C157" s="207">
        <f>'FORM 365'!B150</f>
        <v>44173.320914351803</v>
      </c>
      <c r="D157" s="207"/>
      <c r="E157" s="205">
        <f>'FORM 365'!C150</f>
        <v>44173.365810185198</v>
      </c>
      <c r="F157" s="206"/>
      <c r="G157" s="179">
        <f>'FORM 365'!C150</f>
        <v>44173.365810185198</v>
      </c>
      <c r="H157" s="133">
        <f>'FORM 365'!R150</f>
        <v>5</v>
      </c>
      <c r="I157" s="133">
        <f>IF(H157='DATA GURU'!$C$33,1,0)</f>
        <v>1</v>
      </c>
      <c r="J157" s="133">
        <f>'FORM 365'!U150</f>
        <v>5</v>
      </c>
      <c r="K157" s="133">
        <f>IF(J157='DATA GURU'!$C$33,1,0)</f>
        <v>1</v>
      </c>
      <c r="L157" s="133">
        <f>'FORM 365'!X150</f>
        <v>0</v>
      </c>
      <c r="M157" s="133">
        <f>IF(L157='DATA GURU'!$C$33,1,0)</f>
        <v>0</v>
      </c>
      <c r="N157" s="133">
        <f>'FORM 365'!AA150</f>
        <v>0</v>
      </c>
      <c r="O157" s="133">
        <f>IF(N157='DATA GURU'!$C$33,1,0)</f>
        <v>0</v>
      </c>
      <c r="P157" s="133">
        <f>'FORM 365'!AD150</f>
        <v>5</v>
      </c>
      <c r="Q157" s="133">
        <f>IF(P157='DATA GURU'!$C$33,1,0)</f>
        <v>1</v>
      </c>
      <c r="R157" s="133">
        <f>'FORM 365'!AG150</f>
        <v>0</v>
      </c>
      <c r="S157" s="133">
        <f>IF(R157='DATA GURU'!$C$33,1,0)</f>
        <v>0</v>
      </c>
      <c r="T157" s="133">
        <f>'FORM 365'!AJ150</f>
        <v>0</v>
      </c>
      <c r="U157" s="133">
        <f>IF(T157='DATA GURU'!$C$33,1,0)</f>
        <v>0</v>
      </c>
      <c r="V157" s="133">
        <f>'FORM 365'!AM150</f>
        <v>5</v>
      </c>
      <c r="W157" s="133">
        <f>IF(V157='DATA GURU'!$C$33,1,0)</f>
        <v>1</v>
      </c>
      <c r="X157" s="133">
        <f>'FORM 365'!AP150</f>
        <v>5</v>
      </c>
      <c r="Y157" s="133">
        <f>IF(X157='DATA GURU'!$C$33,1,0)</f>
        <v>1</v>
      </c>
      <c r="Z157" s="133">
        <f>'FORM 365'!AS150</f>
        <v>5</v>
      </c>
      <c r="AA157" s="133">
        <f>IF(Z157='DATA GURU'!$C$33,1,0)</f>
        <v>1</v>
      </c>
      <c r="AB157" s="133">
        <f>'FORM 365'!AV150</f>
        <v>5</v>
      </c>
      <c r="AC157" s="133">
        <f>IF(AB157='DATA GURU'!$C$33,1,0)</f>
        <v>1</v>
      </c>
      <c r="AD157" s="133">
        <f>'FORM 365'!AY150</f>
        <v>5</v>
      </c>
      <c r="AE157" s="133">
        <f>IF(AD157='DATA GURU'!$C$33,1,0)</f>
        <v>1</v>
      </c>
      <c r="AF157" s="133">
        <f>'FORM 365'!BB150</f>
        <v>5</v>
      </c>
      <c r="AG157" s="133">
        <f>IF(AF157='DATA GURU'!$C$33,1,0)</f>
        <v>1</v>
      </c>
      <c r="AH157" s="133">
        <f>'FORM 365'!BE150</f>
        <v>5</v>
      </c>
      <c r="AI157" s="133">
        <f>IF(AH157='DATA GURU'!$C$33,1,0)</f>
        <v>1</v>
      </c>
      <c r="AJ157" s="133">
        <f>'FORM 365'!BH150</f>
        <v>5</v>
      </c>
      <c r="AK157" s="133">
        <f>IF(AJ157='DATA GURU'!$C$33,1,0)</f>
        <v>1</v>
      </c>
      <c r="AL157" s="133">
        <f>'FORM 365'!BK150</f>
        <v>5</v>
      </c>
      <c r="AM157" s="133">
        <f>IF(AL157='DATA GURU'!$C$33,1,0)</f>
        <v>1</v>
      </c>
      <c r="AN157" s="133">
        <f>'FORM 365'!BN150</f>
        <v>5</v>
      </c>
      <c r="AO157" s="133">
        <f>IF(AN157='DATA GURU'!$C$33,1,0)</f>
        <v>1</v>
      </c>
      <c r="AP157" s="133">
        <f>'FORM 365'!BQ150</f>
        <v>5</v>
      </c>
      <c r="AQ157" s="133">
        <f>IF(AP157='DATA GURU'!$C$33,1,0)</f>
        <v>1</v>
      </c>
      <c r="AR157" s="133">
        <f>'FORM 365'!BT150</f>
        <v>5</v>
      </c>
      <c r="AS157" s="133">
        <f>IF(AR157='DATA GURU'!$C$33,1,0)</f>
        <v>1</v>
      </c>
      <c r="AT157" s="133">
        <f>'FORM 365'!BW150</f>
        <v>0</v>
      </c>
      <c r="AU157" s="133">
        <f>IF(AT157='DATA GURU'!$C$33,1,0)</f>
        <v>0</v>
      </c>
      <c r="AV157" s="134">
        <f t="shared" si="12"/>
        <v>15</v>
      </c>
      <c r="AW157" s="133">
        <f>'DATA GURU'!$C$23-AV157</f>
        <v>5</v>
      </c>
      <c r="AX157" s="135">
        <f>AV157*'DATA GURU'!$C$33</f>
        <v>75</v>
      </c>
      <c r="AY157" s="136" t="str">
        <f>IF(AX157&gt;='DATA GURU'!$C$21+20,"BAIK SEKALI",IF(AX157&gt;='DATA GURU'!$C$21,"BAIK ",IF(AX157&gt;='DATA GURU'!$C$21-10,"CUKUP",IF(AX157&gt;='DATA GURU'!$C$21-20,"KURANG",IF(AX157&lt;='DATA GURU'!$C$21-20,"KURANG SEKALI")))))</f>
        <v xml:space="preserve">BAIK </v>
      </c>
      <c r="AZ157" s="190" t="str">
        <f>'FORM 365'!K150</f>
        <v>XII IPS 3</v>
      </c>
      <c r="BB157" s="153" t="str">
        <f>IF(AZ157=KELAS!$N$3,COUNTIFS($B$10:$B$115,"&lt;"&amp;B157,$AZ$10:$AZ$115,KELAS!$N$3)+COUNTIFS($B$10:$B157,B157,$AZ$10:$AZ157,KELAS!$N$3),"")</f>
        <v/>
      </c>
    </row>
    <row r="158" spans="1:54" ht="15" x14ac:dyDescent="0.25">
      <c r="A158" s="3">
        <v>149</v>
      </c>
      <c r="B158" s="117" t="str">
        <f>'FORM 365'!E151</f>
        <v>WAHYU LISWANDY</v>
      </c>
      <c r="C158" s="207">
        <f>'FORM 365'!B151</f>
        <v>44173.340185185203</v>
      </c>
      <c r="D158" s="207"/>
      <c r="E158" s="205">
        <f>'FORM 365'!C151</f>
        <v>44173.365856481498</v>
      </c>
      <c r="F158" s="206"/>
      <c r="G158" s="179">
        <f>'FORM 365'!C151</f>
        <v>44173.365856481498</v>
      </c>
      <c r="H158" s="133">
        <f>'FORM 365'!R151</f>
        <v>5</v>
      </c>
      <c r="I158" s="133">
        <f>IF(H158='DATA GURU'!$C$33,1,0)</f>
        <v>1</v>
      </c>
      <c r="J158" s="133">
        <f>'FORM 365'!U151</f>
        <v>5</v>
      </c>
      <c r="K158" s="133">
        <f>IF(J158='DATA GURU'!$C$33,1,0)</f>
        <v>1</v>
      </c>
      <c r="L158" s="133">
        <f>'FORM 365'!X151</f>
        <v>0</v>
      </c>
      <c r="M158" s="133">
        <f>IF(L158='DATA GURU'!$C$33,1,0)</f>
        <v>0</v>
      </c>
      <c r="N158" s="133">
        <f>'FORM 365'!AA151</f>
        <v>0</v>
      </c>
      <c r="O158" s="133">
        <f>IF(N158='DATA GURU'!$C$33,1,0)</f>
        <v>0</v>
      </c>
      <c r="P158" s="133">
        <f>'FORM 365'!AD151</f>
        <v>5</v>
      </c>
      <c r="Q158" s="133">
        <f>IF(P158='DATA GURU'!$C$33,1,0)</f>
        <v>1</v>
      </c>
      <c r="R158" s="133">
        <f>'FORM 365'!AG151</f>
        <v>0</v>
      </c>
      <c r="S158" s="133">
        <f>IF(R158='DATA GURU'!$C$33,1,0)</f>
        <v>0</v>
      </c>
      <c r="T158" s="133">
        <f>'FORM 365'!AJ151</f>
        <v>0</v>
      </c>
      <c r="U158" s="133">
        <f>IF(T158='DATA GURU'!$C$33,1,0)</f>
        <v>0</v>
      </c>
      <c r="V158" s="133">
        <f>'FORM 365'!AM151</f>
        <v>5</v>
      </c>
      <c r="W158" s="133">
        <f>IF(V158='DATA GURU'!$C$33,1,0)</f>
        <v>1</v>
      </c>
      <c r="X158" s="133">
        <f>'FORM 365'!AP151</f>
        <v>5</v>
      </c>
      <c r="Y158" s="133">
        <f>IF(X158='DATA GURU'!$C$33,1,0)</f>
        <v>1</v>
      </c>
      <c r="Z158" s="133">
        <f>'FORM 365'!AS151</f>
        <v>5</v>
      </c>
      <c r="AA158" s="133">
        <f>IF(Z158='DATA GURU'!$C$33,1,0)</f>
        <v>1</v>
      </c>
      <c r="AB158" s="133">
        <f>'FORM 365'!AV151</f>
        <v>5</v>
      </c>
      <c r="AC158" s="133">
        <f>IF(AB158='DATA GURU'!$C$33,1,0)</f>
        <v>1</v>
      </c>
      <c r="AD158" s="133">
        <f>'FORM 365'!AY151</f>
        <v>5</v>
      </c>
      <c r="AE158" s="133">
        <f>IF(AD158='DATA GURU'!$C$33,1,0)</f>
        <v>1</v>
      </c>
      <c r="AF158" s="133">
        <f>'FORM 365'!BB151</f>
        <v>5</v>
      </c>
      <c r="AG158" s="133">
        <f>IF(AF158='DATA GURU'!$C$33,1,0)</f>
        <v>1</v>
      </c>
      <c r="AH158" s="133">
        <f>'FORM 365'!BE151</f>
        <v>5</v>
      </c>
      <c r="AI158" s="133">
        <f>IF(AH158='DATA GURU'!$C$33,1,0)</f>
        <v>1</v>
      </c>
      <c r="AJ158" s="133">
        <f>'FORM 365'!BH151</f>
        <v>5</v>
      </c>
      <c r="AK158" s="133">
        <f>IF(AJ158='DATA GURU'!$C$33,1,0)</f>
        <v>1</v>
      </c>
      <c r="AL158" s="133">
        <f>'FORM 365'!BK151</f>
        <v>5</v>
      </c>
      <c r="AM158" s="133">
        <f>IF(AL158='DATA GURU'!$C$33,1,0)</f>
        <v>1</v>
      </c>
      <c r="AN158" s="133">
        <f>'FORM 365'!BN151</f>
        <v>5</v>
      </c>
      <c r="AO158" s="133">
        <f>IF(AN158='DATA GURU'!$C$33,1,0)</f>
        <v>1</v>
      </c>
      <c r="AP158" s="133">
        <f>'FORM 365'!BQ151</f>
        <v>5</v>
      </c>
      <c r="AQ158" s="133">
        <f>IF(AP158='DATA GURU'!$C$33,1,0)</f>
        <v>1</v>
      </c>
      <c r="AR158" s="133">
        <f>'FORM 365'!BT151</f>
        <v>5</v>
      </c>
      <c r="AS158" s="133">
        <f>IF(AR158='DATA GURU'!$C$33,1,0)</f>
        <v>1</v>
      </c>
      <c r="AT158" s="133">
        <f>'FORM 365'!BW151</f>
        <v>0</v>
      </c>
      <c r="AU158" s="133">
        <f>IF(AT158='DATA GURU'!$C$33,1,0)</f>
        <v>0</v>
      </c>
      <c r="AV158" s="134">
        <f t="shared" si="12"/>
        <v>15</v>
      </c>
      <c r="AW158" s="133">
        <f>'DATA GURU'!$C$23-AV158</f>
        <v>5</v>
      </c>
      <c r="AX158" s="135">
        <f>AV158*'DATA GURU'!$C$33</f>
        <v>75</v>
      </c>
      <c r="AY158" s="136" t="str">
        <f>IF(AX158&gt;='DATA GURU'!$C$21+20,"BAIK SEKALI",IF(AX158&gt;='DATA GURU'!$C$21,"BAIK ",IF(AX158&gt;='DATA GURU'!$C$21-10,"CUKUP",IF(AX158&gt;='DATA GURU'!$C$21-20,"KURANG",IF(AX158&lt;='DATA GURU'!$C$21-20,"KURANG SEKALI")))))</f>
        <v xml:space="preserve">BAIK </v>
      </c>
      <c r="AZ158" s="190" t="str">
        <f>'FORM 365'!K151</f>
        <v>XII IPS 3</v>
      </c>
      <c r="BB158" s="153" t="str">
        <f>IF(AZ158=KELAS!$N$3,COUNTIFS($B$10:$B$115,"&lt;"&amp;B158,$AZ$10:$AZ$115,KELAS!$N$3)+COUNTIFS($B$10:$B158,B158,$AZ$10:$AZ158,KELAS!$N$3),"")</f>
        <v/>
      </c>
    </row>
    <row r="159" spans="1:54" ht="15" x14ac:dyDescent="0.25">
      <c r="A159" s="1">
        <v>150</v>
      </c>
      <c r="B159" s="117" t="str">
        <f>'FORM 365'!E152</f>
        <v>FRISKA ANGGRAINI</v>
      </c>
      <c r="C159" s="207">
        <f>'FORM 365'!B152</f>
        <v>44173.354247685202</v>
      </c>
      <c r="D159" s="207"/>
      <c r="E159" s="205">
        <f>'FORM 365'!C152</f>
        <v>44173.3661111111</v>
      </c>
      <c r="F159" s="206"/>
      <c r="G159" s="179">
        <f>'FORM 365'!C152</f>
        <v>44173.3661111111</v>
      </c>
      <c r="H159" s="133">
        <f>'FORM 365'!R152</f>
        <v>5</v>
      </c>
      <c r="I159" s="133">
        <f>IF(H159='DATA GURU'!$C$33,1,0)</f>
        <v>1</v>
      </c>
      <c r="J159" s="133">
        <f>'FORM 365'!U152</f>
        <v>5</v>
      </c>
      <c r="K159" s="133">
        <f>IF(J159='DATA GURU'!$C$33,1,0)</f>
        <v>1</v>
      </c>
      <c r="L159" s="133">
        <f>'FORM 365'!X152</f>
        <v>0</v>
      </c>
      <c r="M159" s="133">
        <f>IF(L159='DATA GURU'!$C$33,1,0)</f>
        <v>0</v>
      </c>
      <c r="N159" s="133">
        <f>'FORM 365'!AA152</f>
        <v>5</v>
      </c>
      <c r="O159" s="133">
        <f>IF(N159='DATA GURU'!$C$33,1,0)</f>
        <v>1</v>
      </c>
      <c r="P159" s="133">
        <f>'FORM 365'!AD152</f>
        <v>5</v>
      </c>
      <c r="Q159" s="133">
        <f>IF(P159='DATA GURU'!$C$33,1,0)</f>
        <v>1</v>
      </c>
      <c r="R159" s="133">
        <f>'FORM 365'!AG152</f>
        <v>0</v>
      </c>
      <c r="S159" s="133">
        <f>IF(R159='DATA GURU'!$C$33,1,0)</f>
        <v>0</v>
      </c>
      <c r="T159" s="133">
        <f>'FORM 365'!AJ152</f>
        <v>0</v>
      </c>
      <c r="U159" s="133">
        <f>IF(T159='DATA GURU'!$C$33,1,0)</f>
        <v>0</v>
      </c>
      <c r="V159" s="133">
        <f>'FORM 365'!AM152</f>
        <v>5</v>
      </c>
      <c r="W159" s="133">
        <f>IF(V159='DATA GURU'!$C$33,1,0)</f>
        <v>1</v>
      </c>
      <c r="X159" s="133">
        <f>'FORM 365'!AP152</f>
        <v>5</v>
      </c>
      <c r="Y159" s="133">
        <f>IF(X159='DATA GURU'!$C$33,1,0)</f>
        <v>1</v>
      </c>
      <c r="Z159" s="133">
        <f>'FORM 365'!AS152</f>
        <v>5</v>
      </c>
      <c r="AA159" s="133">
        <f>IF(Z159='DATA GURU'!$C$33,1,0)</f>
        <v>1</v>
      </c>
      <c r="AB159" s="133">
        <f>'FORM 365'!AV152</f>
        <v>5</v>
      </c>
      <c r="AC159" s="133">
        <f>IF(AB159='DATA GURU'!$C$33,1,0)</f>
        <v>1</v>
      </c>
      <c r="AD159" s="133">
        <f>'FORM 365'!AY152</f>
        <v>5</v>
      </c>
      <c r="AE159" s="133">
        <f>IF(AD159='DATA GURU'!$C$33,1,0)</f>
        <v>1</v>
      </c>
      <c r="AF159" s="133">
        <f>'FORM 365'!BB152</f>
        <v>5</v>
      </c>
      <c r="AG159" s="133">
        <f>IF(AF159='DATA GURU'!$C$33,1,0)</f>
        <v>1</v>
      </c>
      <c r="AH159" s="133">
        <f>'FORM 365'!BE152</f>
        <v>5</v>
      </c>
      <c r="AI159" s="133">
        <f>IF(AH159='DATA GURU'!$C$33,1,0)</f>
        <v>1</v>
      </c>
      <c r="AJ159" s="133">
        <f>'FORM 365'!BH152</f>
        <v>5</v>
      </c>
      <c r="AK159" s="133">
        <f>IF(AJ159='DATA GURU'!$C$33,1,0)</f>
        <v>1</v>
      </c>
      <c r="AL159" s="133">
        <f>'FORM 365'!BK152</f>
        <v>5</v>
      </c>
      <c r="AM159" s="133">
        <f>IF(AL159='DATA GURU'!$C$33,1,0)</f>
        <v>1</v>
      </c>
      <c r="AN159" s="133">
        <f>'FORM 365'!BN152</f>
        <v>5</v>
      </c>
      <c r="AO159" s="133">
        <f>IF(AN159='DATA GURU'!$C$33,1,0)</f>
        <v>1</v>
      </c>
      <c r="AP159" s="133">
        <f>'FORM 365'!BQ152</f>
        <v>5</v>
      </c>
      <c r="AQ159" s="133">
        <f>IF(AP159='DATA GURU'!$C$33,1,0)</f>
        <v>1</v>
      </c>
      <c r="AR159" s="133">
        <f>'FORM 365'!BT152</f>
        <v>5</v>
      </c>
      <c r="AS159" s="133">
        <f>IF(AR159='DATA GURU'!$C$33,1,0)</f>
        <v>1</v>
      </c>
      <c r="AT159" s="133">
        <f>'FORM 365'!BW152</f>
        <v>0</v>
      </c>
      <c r="AU159" s="133">
        <f>IF(AT159='DATA GURU'!$C$33,1,0)</f>
        <v>0</v>
      </c>
      <c r="AV159" s="134">
        <f t="shared" si="12"/>
        <v>16</v>
      </c>
      <c r="AW159" s="133">
        <f>'DATA GURU'!$C$23-AV159</f>
        <v>4</v>
      </c>
      <c r="AX159" s="135">
        <f>AV159*'DATA GURU'!$C$33</f>
        <v>80</v>
      </c>
      <c r="AY159" s="136" t="str">
        <f>IF(AX159&gt;='DATA GURU'!$C$21+20,"BAIK SEKALI",IF(AX159&gt;='DATA GURU'!$C$21,"BAIK ",IF(AX159&gt;='DATA GURU'!$C$21-10,"CUKUP",IF(AX159&gt;='DATA GURU'!$C$21-20,"KURANG",IF(AX159&lt;='DATA GURU'!$C$21-20,"KURANG SEKALI")))))</f>
        <v xml:space="preserve">BAIK </v>
      </c>
      <c r="AZ159" s="190" t="str">
        <f>'FORM 365'!K152</f>
        <v>XII IPS 3</v>
      </c>
      <c r="BB159" s="153" t="str">
        <f>IF(AZ159=KELAS!$N$3,COUNTIFS($B$10:$B$115,"&lt;"&amp;B159,$AZ$10:$AZ$115,KELAS!$N$3)+COUNTIFS($B$10:$B159,B159,$AZ$10:$AZ159,KELAS!$N$3),"")</f>
        <v/>
      </c>
    </row>
    <row r="160" spans="1:54" ht="15" x14ac:dyDescent="0.25">
      <c r="A160" s="3">
        <v>151</v>
      </c>
      <c r="B160" s="117" t="str">
        <f>'FORM 365'!E153</f>
        <v>NUR ANDINI</v>
      </c>
      <c r="C160" s="207">
        <f>'FORM 365'!B153</f>
        <v>44173.353657407402</v>
      </c>
      <c r="D160" s="207"/>
      <c r="E160" s="205">
        <f>'FORM 365'!C153</f>
        <v>44173.366793981499</v>
      </c>
      <c r="F160" s="206"/>
      <c r="G160" s="179">
        <f>'FORM 365'!C153</f>
        <v>44173.366793981499</v>
      </c>
      <c r="H160" s="133">
        <f>'FORM 365'!R153</f>
        <v>0</v>
      </c>
      <c r="I160" s="133">
        <f>IF(H160='DATA GURU'!$C$33,1,0)</f>
        <v>0</v>
      </c>
      <c r="J160" s="133">
        <f>'FORM 365'!U153</f>
        <v>5</v>
      </c>
      <c r="K160" s="133">
        <f>IF(J160='DATA GURU'!$C$33,1,0)</f>
        <v>1</v>
      </c>
      <c r="L160" s="133">
        <f>'FORM 365'!X153</f>
        <v>0</v>
      </c>
      <c r="M160" s="133">
        <f>IF(L160='DATA GURU'!$C$33,1,0)</f>
        <v>0</v>
      </c>
      <c r="N160" s="133">
        <f>'FORM 365'!AA153</f>
        <v>5</v>
      </c>
      <c r="O160" s="133">
        <f>IF(N160='DATA GURU'!$C$33,1,0)</f>
        <v>1</v>
      </c>
      <c r="P160" s="133">
        <f>'FORM 365'!AD153</f>
        <v>5</v>
      </c>
      <c r="Q160" s="133">
        <f>IF(P160='DATA GURU'!$C$33,1,0)</f>
        <v>1</v>
      </c>
      <c r="R160" s="133">
        <f>'FORM 365'!AG153</f>
        <v>5</v>
      </c>
      <c r="S160" s="133">
        <f>IF(R160='DATA GURU'!$C$33,1,0)</f>
        <v>1</v>
      </c>
      <c r="T160" s="133">
        <f>'FORM 365'!AJ153</f>
        <v>5</v>
      </c>
      <c r="U160" s="133">
        <f>IF(T160='DATA GURU'!$C$33,1,0)</f>
        <v>1</v>
      </c>
      <c r="V160" s="133">
        <f>'FORM 365'!AM153</f>
        <v>5</v>
      </c>
      <c r="W160" s="133">
        <f>IF(V160='DATA GURU'!$C$33,1,0)</f>
        <v>1</v>
      </c>
      <c r="X160" s="133">
        <f>'FORM 365'!AP153</f>
        <v>0</v>
      </c>
      <c r="Y160" s="133">
        <f>IF(X160='DATA GURU'!$C$33,1,0)</f>
        <v>0</v>
      </c>
      <c r="Z160" s="133">
        <f>'FORM 365'!AS153</f>
        <v>5</v>
      </c>
      <c r="AA160" s="133">
        <f>IF(Z160='DATA GURU'!$C$33,1,0)</f>
        <v>1</v>
      </c>
      <c r="AB160" s="133">
        <f>'FORM 365'!AV153</f>
        <v>0</v>
      </c>
      <c r="AC160" s="133">
        <f>IF(AB160='DATA GURU'!$C$33,1,0)</f>
        <v>0</v>
      </c>
      <c r="AD160" s="133">
        <f>'FORM 365'!AY153</f>
        <v>0</v>
      </c>
      <c r="AE160" s="133">
        <f>IF(AD160='DATA GURU'!$C$33,1,0)</f>
        <v>0</v>
      </c>
      <c r="AF160" s="133">
        <f>'FORM 365'!BB153</f>
        <v>0</v>
      </c>
      <c r="AG160" s="133">
        <f>IF(AF160='DATA GURU'!$C$33,1,0)</f>
        <v>0</v>
      </c>
      <c r="AH160" s="133">
        <f>'FORM 365'!BE153</f>
        <v>0</v>
      </c>
      <c r="AI160" s="133">
        <f>IF(AH160='DATA GURU'!$C$33,1,0)</f>
        <v>0</v>
      </c>
      <c r="AJ160" s="133">
        <f>'FORM 365'!BH153</f>
        <v>5</v>
      </c>
      <c r="AK160" s="133">
        <f>IF(AJ160='DATA GURU'!$C$33,1,0)</f>
        <v>1</v>
      </c>
      <c r="AL160" s="133">
        <f>'FORM 365'!BK153</f>
        <v>5</v>
      </c>
      <c r="AM160" s="133">
        <f>IF(AL160='DATA GURU'!$C$33,1,0)</f>
        <v>1</v>
      </c>
      <c r="AN160" s="133">
        <f>'FORM 365'!BN153</f>
        <v>5</v>
      </c>
      <c r="AO160" s="133">
        <f>IF(AN160='DATA GURU'!$C$33,1,0)</f>
        <v>1</v>
      </c>
      <c r="AP160" s="133">
        <f>'FORM 365'!BQ153</f>
        <v>5</v>
      </c>
      <c r="AQ160" s="133">
        <f>IF(AP160='DATA GURU'!$C$33,1,0)</f>
        <v>1</v>
      </c>
      <c r="AR160" s="133">
        <f>'FORM 365'!BT153</f>
        <v>5</v>
      </c>
      <c r="AS160" s="133">
        <f>IF(AR160='DATA GURU'!$C$33,1,0)</f>
        <v>1</v>
      </c>
      <c r="AT160" s="133">
        <f>'FORM 365'!BW153</f>
        <v>5</v>
      </c>
      <c r="AU160" s="133">
        <f>IF(AT160='DATA GURU'!$C$33,1,0)</f>
        <v>1</v>
      </c>
      <c r="AV160" s="134">
        <f t="shared" si="12"/>
        <v>13</v>
      </c>
      <c r="AW160" s="133">
        <f>'DATA GURU'!$C$23-AV160</f>
        <v>7</v>
      </c>
      <c r="AX160" s="135">
        <f>AV160*'DATA GURU'!$C$33</f>
        <v>65</v>
      </c>
      <c r="AY160" s="136" t="str">
        <f>IF(AX160&gt;='DATA GURU'!$C$21+20,"BAIK SEKALI",IF(AX160&gt;='DATA GURU'!$C$21,"BAIK ",IF(AX160&gt;='DATA GURU'!$C$21-10,"CUKUP",IF(AX160&gt;='DATA GURU'!$C$21-20,"KURANG",IF(AX160&lt;='DATA GURU'!$C$21-20,"KURANG SEKALI")))))</f>
        <v>CUKUP</v>
      </c>
      <c r="AZ160" s="190" t="str">
        <f>'FORM 365'!K153</f>
        <v>XII IPA 3</v>
      </c>
      <c r="BB160" s="153" t="str">
        <f>IF(AZ160=KELAS!$N$3,COUNTIFS($B$10:$B$115,"&lt;"&amp;B160,$AZ$10:$AZ$115,KELAS!$N$3)+COUNTIFS($B$10:$B160,B160,$AZ$10:$AZ160,KELAS!$N$3),"")</f>
        <v/>
      </c>
    </row>
    <row r="161" spans="1:54" ht="15" x14ac:dyDescent="0.25">
      <c r="A161" s="1">
        <v>152</v>
      </c>
      <c r="B161" s="117" t="str">
        <f>'FORM 365'!E154</f>
        <v>TARI DESVIA</v>
      </c>
      <c r="C161" s="207">
        <f>'FORM 365'!B154</f>
        <v>44173.347337963001</v>
      </c>
      <c r="D161" s="207"/>
      <c r="E161" s="205">
        <f>'FORM 365'!C154</f>
        <v>44173.367766203701</v>
      </c>
      <c r="F161" s="206"/>
      <c r="G161" s="179">
        <f>'FORM 365'!C154</f>
        <v>44173.367766203701</v>
      </c>
      <c r="H161" s="133">
        <f>'FORM 365'!R154</f>
        <v>0</v>
      </c>
      <c r="I161" s="133">
        <f>IF(H161='DATA GURU'!$C$33,1,0)</f>
        <v>0</v>
      </c>
      <c r="J161" s="133">
        <f>'FORM 365'!U154</f>
        <v>0</v>
      </c>
      <c r="K161" s="133">
        <f>IF(J161='DATA GURU'!$C$33,1,0)</f>
        <v>0</v>
      </c>
      <c r="L161" s="133">
        <f>'FORM 365'!X154</f>
        <v>0</v>
      </c>
      <c r="M161" s="133">
        <f>IF(L161='DATA GURU'!$C$33,1,0)</f>
        <v>0</v>
      </c>
      <c r="N161" s="133">
        <f>'FORM 365'!AA154</f>
        <v>5</v>
      </c>
      <c r="O161" s="133">
        <f>IF(N161='DATA GURU'!$C$33,1,0)</f>
        <v>1</v>
      </c>
      <c r="P161" s="133">
        <f>'FORM 365'!AD154</f>
        <v>0</v>
      </c>
      <c r="Q161" s="133">
        <f>IF(P161='DATA GURU'!$C$33,1,0)</f>
        <v>0</v>
      </c>
      <c r="R161" s="133">
        <f>'FORM 365'!AG154</f>
        <v>5</v>
      </c>
      <c r="S161" s="133">
        <f>IF(R161='DATA GURU'!$C$33,1,0)</f>
        <v>1</v>
      </c>
      <c r="T161" s="133">
        <f>'FORM 365'!AJ154</f>
        <v>0</v>
      </c>
      <c r="U161" s="133">
        <f>IF(T161='DATA GURU'!$C$33,1,0)</f>
        <v>0</v>
      </c>
      <c r="V161" s="133">
        <f>'FORM 365'!AM154</f>
        <v>5</v>
      </c>
      <c r="W161" s="133">
        <f>IF(V161='DATA GURU'!$C$33,1,0)</f>
        <v>1</v>
      </c>
      <c r="X161" s="133">
        <f>'FORM 365'!AP154</f>
        <v>0</v>
      </c>
      <c r="Y161" s="133">
        <f>IF(X161='DATA GURU'!$C$33,1,0)</f>
        <v>0</v>
      </c>
      <c r="Z161" s="133">
        <f>'FORM 365'!AS154</f>
        <v>5</v>
      </c>
      <c r="AA161" s="133">
        <f>IF(Z161='DATA GURU'!$C$33,1,0)</f>
        <v>1</v>
      </c>
      <c r="AB161" s="133">
        <f>'FORM 365'!AV154</f>
        <v>5</v>
      </c>
      <c r="AC161" s="133">
        <f>IF(AB161='DATA GURU'!$C$33,1,0)</f>
        <v>1</v>
      </c>
      <c r="AD161" s="133">
        <f>'FORM 365'!AY154</f>
        <v>0</v>
      </c>
      <c r="AE161" s="133">
        <f>IF(AD161='DATA GURU'!$C$33,1,0)</f>
        <v>0</v>
      </c>
      <c r="AF161" s="133">
        <f>'FORM 365'!BB154</f>
        <v>5</v>
      </c>
      <c r="AG161" s="133">
        <f>IF(AF161='DATA GURU'!$C$33,1,0)</f>
        <v>1</v>
      </c>
      <c r="AH161" s="133">
        <f>'FORM 365'!BE154</f>
        <v>0</v>
      </c>
      <c r="AI161" s="133">
        <f>IF(AH161='DATA GURU'!$C$33,1,0)</f>
        <v>0</v>
      </c>
      <c r="AJ161" s="133">
        <f>'FORM 365'!BH154</f>
        <v>5</v>
      </c>
      <c r="AK161" s="133">
        <f>IF(AJ161='DATA GURU'!$C$33,1,0)</f>
        <v>1</v>
      </c>
      <c r="AL161" s="133">
        <f>'FORM 365'!BK154</f>
        <v>0</v>
      </c>
      <c r="AM161" s="133">
        <f>IF(AL161='DATA GURU'!$C$33,1,0)</f>
        <v>0</v>
      </c>
      <c r="AN161" s="133">
        <f>'FORM 365'!BN154</f>
        <v>5</v>
      </c>
      <c r="AO161" s="133">
        <f>IF(AN161='DATA GURU'!$C$33,1,0)</f>
        <v>1</v>
      </c>
      <c r="AP161" s="133">
        <f>'FORM 365'!BQ154</f>
        <v>5</v>
      </c>
      <c r="AQ161" s="133">
        <f>IF(AP161='DATA GURU'!$C$33,1,0)</f>
        <v>1</v>
      </c>
      <c r="AR161" s="133">
        <f>'FORM 365'!BT154</f>
        <v>0</v>
      </c>
      <c r="AS161" s="133">
        <f>IF(AR161='DATA GURU'!$C$33,1,0)</f>
        <v>0</v>
      </c>
      <c r="AT161" s="133">
        <f>'FORM 365'!BW154</f>
        <v>5</v>
      </c>
      <c r="AU161" s="133">
        <f>IF(AT161='DATA GURU'!$C$33,1,0)</f>
        <v>1</v>
      </c>
      <c r="AV161" s="134">
        <f t="shared" si="12"/>
        <v>10</v>
      </c>
      <c r="AW161" s="133">
        <f>'DATA GURU'!$C$23-AV161</f>
        <v>10</v>
      </c>
      <c r="AX161" s="135">
        <f>AV161*'DATA GURU'!$C$33</f>
        <v>50</v>
      </c>
      <c r="AY161" s="136" t="str">
        <f>IF(AX161&gt;='DATA GURU'!$C$21+20,"BAIK SEKALI",IF(AX161&gt;='DATA GURU'!$C$21,"BAIK ",IF(AX161&gt;='DATA GURU'!$C$21-10,"CUKUP",IF(AX161&gt;='DATA GURU'!$C$21-20,"KURANG",IF(AX161&lt;='DATA GURU'!$C$21-20,"KURANG SEKALI")))))</f>
        <v>KURANG SEKALI</v>
      </c>
      <c r="AZ161" s="190" t="str">
        <f>'FORM 365'!K154</f>
        <v>XII IPS 1</v>
      </c>
      <c r="BB161" s="153">
        <f>IF(AZ161=KELAS!$N$3,COUNTIFS($B$10:$B$115,"&lt;"&amp;B161,$AZ$10:$AZ$115,KELAS!$N$3)+COUNTIFS($B$10:$B161,B161,$AZ$10:$AZ161,KELAS!$N$3),"")</f>
        <v>14</v>
      </c>
    </row>
    <row r="162" spans="1:54" ht="15" x14ac:dyDescent="0.25">
      <c r="A162" s="3">
        <v>153</v>
      </c>
      <c r="B162" s="117" t="str">
        <f>'FORM 365'!E155</f>
        <v>TIO LUTFIANTO</v>
      </c>
      <c r="C162" s="207">
        <f>'FORM 365'!B155</f>
        <v>44173.349074074104</v>
      </c>
      <c r="D162" s="207"/>
      <c r="E162" s="205">
        <f>'FORM 365'!C155</f>
        <v>44173.368726851797</v>
      </c>
      <c r="F162" s="206"/>
      <c r="G162" s="179">
        <f>'FORM 365'!C155</f>
        <v>44173.368726851797</v>
      </c>
      <c r="H162" s="133">
        <f>'FORM 365'!R155</f>
        <v>0</v>
      </c>
      <c r="I162" s="133">
        <f>IF(H162='DATA GURU'!$C$33,1,0)</f>
        <v>0</v>
      </c>
      <c r="J162" s="133">
        <f>'FORM 365'!U155</f>
        <v>5</v>
      </c>
      <c r="K162" s="133">
        <f>IF(J162='DATA GURU'!$C$33,1,0)</f>
        <v>1</v>
      </c>
      <c r="L162" s="133">
        <f>'FORM 365'!X155</f>
        <v>0</v>
      </c>
      <c r="M162" s="133">
        <f>IF(L162='DATA GURU'!$C$33,1,0)</f>
        <v>0</v>
      </c>
      <c r="N162" s="133">
        <f>'FORM 365'!AA155</f>
        <v>0</v>
      </c>
      <c r="O162" s="133">
        <f>IF(N162='DATA GURU'!$C$33,1,0)</f>
        <v>0</v>
      </c>
      <c r="P162" s="133">
        <f>'FORM 365'!AD155</f>
        <v>5</v>
      </c>
      <c r="Q162" s="133">
        <f>IF(P162='DATA GURU'!$C$33,1,0)</f>
        <v>1</v>
      </c>
      <c r="R162" s="133">
        <f>'FORM 365'!AG155</f>
        <v>5</v>
      </c>
      <c r="S162" s="133">
        <f>IF(R162='DATA GURU'!$C$33,1,0)</f>
        <v>1</v>
      </c>
      <c r="T162" s="133">
        <f>'FORM 365'!AJ155</f>
        <v>5</v>
      </c>
      <c r="U162" s="133">
        <f>IF(T162='DATA GURU'!$C$33,1,0)</f>
        <v>1</v>
      </c>
      <c r="V162" s="133">
        <f>'FORM 365'!AM155</f>
        <v>5</v>
      </c>
      <c r="W162" s="133">
        <f>IF(V162='DATA GURU'!$C$33,1,0)</f>
        <v>1</v>
      </c>
      <c r="X162" s="133">
        <f>'FORM 365'!AP155</f>
        <v>5</v>
      </c>
      <c r="Y162" s="133">
        <f>IF(X162='DATA GURU'!$C$33,1,0)</f>
        <v>1</v>
      </c>
      <c r="Z162" s="133">
        <f>'FORM 365'!AS155</f>
        <v>5</v>
      </c>
      <c r="AA162" s="133">
        <f>IF(Z162='DATA GURU'!$C$33,1,0)</f>
        <v>1</v>
      </c>
      <c r="AB162" s="133">
        <f>'FORM 365'!AV155</f>
        <v>5</v>
      </c>
      <c r="AC162" s="133">
        <f>IF(AB162='DATA GURU'!$C$33,1,0)</f>
        <v>1</v>
      </c>
      <c r="AD162" s="133">
        <f>'FORM 365'!AY155</f>
        <v>5</v>
      </c>
      <c r="AE162" s="133">
        <f>IF(AD162='DATA GURU'!$C$33,1,0)</f>
        <v>1</v>
      </c>
      <c r="AF162" s="133">
        <f>'FORM 365'!BB155</f>
        <v>5</v>
      </c>
      <c r="AG162" s="133">
        <f>IF(AF162='DATA GURU'!$C$33,1,0)</f>
        <v>1</v>
      </c>
      <c r="AH162" s="133">
        <f>'FORM 365'!BE155</f>
        <v>5</v>
      </c>
      <c r="AI162" s="133">
        <f>IF(AH162='DATA GURU'!$C$33,1,0)</f>
        <v>1</v>
      </c>
      <c r="AJ162" s="133">
        <f>'FORM 365'!BH155</f>
        <v>5</v>
      </c>
      <c r="AK162" s="133">
        <f>IF(AJ162='DATA GURU'!$C$33,1,0)</f>
        <v>1</v>
      </c>
      <c r="AL162" s="133">
        <f>'FORM 365'!BK155</f>
        <v>5</v>
      </c>
      <c r="AM162" s="133">
        <f>IF(AL162='DATA GURU'!$C$33,1,0)</f>
        <v>1</v>
      </c>
      <c r="AN162" s="133">
        <f>'FORM 365'!BN155</f>
        <v>5</v>
      </c>
      <c r="AO162" s="133">
        <f>IF(AN162='DATA GURU'!$C$33,1,0)</f>
        <v>1</v>
      </c>
      <c r="AP162" s="133">
        <f>'FORM 365'!BQ155</f>
        <v>5</v>
      </c>
      <c r="AQ162" s="133">
        <f>IF(AP162='DATA GURU'!$C$33,1,0)</f>
        <v>1</v>
      </c>
      <c r="AR162" s="133">
        <f>'FORM 365'!BT155</f>
        <v>5</v>
      </c>
      <c r="AS162" s="133">
        <f>IF(AR162='DATA GURU'!$C$33,1,0)</f>
        <v>1</v>
      </c>
      <c r="AT162" s="133">
        <f>'FORM 365'!BW155</f>
        <v>5</v>
      </c>
      <c r="AU162" s="133">
        <f>IF(AT162='DATA GURU'!$C$33,1,0)</f>
        <v>1</v>
      </c>
      <c r="AV162" s="134">
        <f t="shared" si="12"/>
        <v>17</v>
      </c>
      <c r="AW162" s="133">
        <f>'DATA GURU'!$C$23-AV162</f>
        <v>3</v>
      </c>
      <c r="AX162" s="135">
        <f>AV162*'DATA GURU'!$C$33</f>
        <v>85</v>
      </c>
      <c r="AY162" s="136" t="str">
        <f>IF(AX162&gt;='DATA GURU'!$C$21+20,"BAIK SEKALI",IF(AX162&gt;='DATA GURU'!$C$21,"BAIK ",IF(AX162&gt;='DATA GURU'!$C$21-10,"CUKUP",IF(AX162&gt;='DATA GURU'!$C$21-20,"KURANG",IF(AX162&lt;='DATA GURU'!$C$21-20,"KURANG SEKALI")))))</f>
        <v xml:space="preserve">BAIK </v>
      </c>
      <c r="AZ162" s="190" t="str">
        <f>'FORM 365'!K155</f>
        <v>XII IPS 1</v>
      </c>
      <c r="BB162" s="153">
        <f>IF(AZ162=KELAS!$N$3,COUNTIFS($B$10:$B$115,"&lt;"&amp;B162,$AZ$10:$AZ$115,KELAS!$N$3)+COUNTIFS($B$10:$B162,B162,$AZ$10:$AZ162,KELAS!$N$3),"")</f>
        <v>14</v>
      </c>
    </row>
    <row r="163" spans="1:54" ht="15" x14ac:dyDescent="0.25">
      <c r="A163" s="1">
        <v>154</v>
      </c>
      <c r="B163" s="117" t="str">
        <f>'FORM 365'!E156</f>
        <v>NURUL HUDA</v>
      </c>
      <c r="C163" s="207">
        <f>'FORM 365'!B156</f>
        <v>44173.353252314802</v>
      </c>
      <c r="D163" s="207"/>
      <c r="E163" s="205">
        <f>'FORM 365'!C156</f>
        <v>44173.371319444399</v>
      </c>
      <c r="F163" s="206"/>
      <c r="G163" s="179">
        <f>'FORM 365'!C156</f>
        <v>44173.371319444399</v>
      </c>
      <c r="H163" s="133">
        <f>'FORM 365'!R156</f>
        <v>0</v>
      </c>
      <c r="I163" s="133">
        <f>IF(H163='DATA GURU'!$C$33,1,0)</f>
        <v>0</v>
      </c>
      <c r="J163" s="133">
        <f>'FORM 365'!U156</f>
        <v>5</v>
      </c>
      <c r="K163" s="133">
        <f>IF(J163='DATA GURU'!$C$33,1,0)</f>
        <v>1</v>
      </c>
      <c r="L163" s="133">
        <f>'FORM 365'!X156</f>
        <v>0</v>
      </c>
      <c r="M163" s="133">
        <f>IF(L163='DATA GURU'!$C$33,1,0)</f>
        <v>0</v>
      </c>
      <c r="N163" s="133">
        <f>'FORM 365'!AA156</f>
        <v>5</v>
      </c>
      <c r="O163" s="133">
        <f>IF(N163='DATA GURU'!$C$33,1,0)</f>
        <v>1</v>
      </c>
      <c r="P163" s="133">
        <f>'FORM 365'!AD156</f>
        <v>5</v>
      </c>
      <c r="Q163" s="133">
        <f>IF(P163='DATA GURU'!$C$33,1,0)</f>
        <v>1</v>
      </c>
      <c r="R163" s="133">
        <f>'FORM 365'!AG156</f>
        <v>0</v>
      </c>
      <c r="S163" s="133">
        <f>IF(R163='DATA GURU'!$C$33,1,0)</f>
        <v>0</v>
      </c>
      <c r="T163" s="133">
        <f>'FORM 365'!AJ156</f>
        <v>0</v>
      </c>
      <c r="U163" s="133">
        <f>IF(T163='DATA GURU'!$C$33,1,0)</f>
        <v>0</v>
      </c>
      <c r="V163" s="133">
        <f>'FORM 365'!AM156</f>
        <v>5</v>
      </c>
      <c r="W163" s="133">
        <f>IF(V163='DATA GURU'!$C$33,1,0)</f>
        <v>1</v>
      </c>
      <c r="X163" s="133">
        <f>'FORM 365'!AP156</f>
        <v>5</v>
      </c>
      <c r="Y163" s="133">
        <f>IF(X163='DATA GURU'!$C$33,1,0)</f>
        <v>1</v>
      </c>
      <c r="Z163" s="133">
        <f>'FORM 365'!AS156</f>
        <v>5</v>
      </c>
      <c r="AA163" s="133">
        <f>IF(Z163='DATA GURU'!$C$33,1,0)</f>
        <v>1</v>
      </c>
      <c r="AB163" s="133">
        <f>'FORM 365'!AV156</f>
        <v>5</v>
      </c>
      <c r="AC163" s="133">
        <f>IF(AB163='DATA GURU'!$C$33,1,0)</f>
        <v>1</v>
      </c>
      <c r="AD163" s="133">
        <f>'FORM 365'!AY156</f>
        <v>5</v>
      </c>
      <c r="AE163" s="133">
        <f>IF(AD163='DATA GURU'!$C$33,1,0)</f>
        <v>1</v>
      </c>
      <c r="AF163" s="133">
        <f>'FORM 365'!BB156</f>
        <v>5</v>
      </c>
      <c r="AG163" s="133">
        <f>IF(AF163='DATA GURU'!$C$33,1,0)</f>
        <v>1</v>
      </c>
      <c r="AH163" s="133">
        <f>'FORM 365'!BE156</f>
        <v>0</v>
      </c>
      <c r="AI163" s="133">
        <f>IF(AH163='DATA GURU'!$C$33,1,0)</f>
        <v>0</v>
      </c>
      <c r="AJ163" s="133">
        <f>'FORM 365'!BH156</f>
        <v>5</v>
      </c>
      <c r="AK163" s="133">
        <f>IF(AJ163='DATA GURU'!$C$33,1,0)</f>
        <v>1</v>
      </c>
      <c r="AL163" s="133">
        <f>'FORM 365'!BK156</f>
        <v>5</v>
      </c>
      <c r="AM163" s="133">
        <f>IF(AL163='DATA GURU'!$C$33,1,0)</f>
        <v>1</v>
      </c>
      <c r="AN163" s="133">
        <f>'FORM 365'!BN156</f>
        <v>5</v>
      </c>
      <c r="AO163" s="133">
        <f>IF(AN163='DATA GURU'!$C$33,1,0)</f>
        <v>1</v>
      </c>
      <c r="AP163" s="133">
        <f>'FORM 365'!BQ156</f>
        <v>5</v>
      </c>
      <c r="AQ163" s="133">
        <f>IF(AP163='DATA GURU'!$C$33,1,0)</f>
        <v>1</v>
      </c>
      <c r="AR163" s="133">
        <f>'FORM 365'!BT156</f>
        <v>5</v>
      </c>
      <c r="AS163" s="133">
        <f>IF(AR163='DATA GURU'!$C$33,1,0)</f>
        <v>1</v>
      </c>
      <c r="AT163" s="133">
        <f>'FORM 365'!BW156</f>
        <v>5</v>
      </c>
      <c r="AU163" s="133">
        <f>IF(AT163='DATA GURU'!$C$33,1,0)</f>
        <v>1</v>
      </c>
      <c r="AV163" s="134">
        <f t="shared" si="12"/>
        <v>15</v>
      </c>
      <c r="AW163" s="133">
        <f>'DATA GURU'!$C$23-AV163</f>
        <v>5</v>
      </c>
      <c r="AX163" s="135">
        <f>AV163*'DATA GURU'!$C$33</f>
        <v>75</v>
      </c>
      <c r="AY163" s="136" t="str">
        <f>IF(AX163&gt;='DATA GURU'!$C$21+20,"BAIK SEKALI",IF(AX163&gt;='DATA GURU'!$C$21,"BAIK ",IF(AX163&gt;='DATA GURU'!$C$21-10,"CUKUP",IF(AX163&gt;='DATA GURU'!$C$21-20,"KURANG",IF(AX163&lt;='DATA GURU'!$C$21-20,"KURANG SEKALI")))))</f>
        <v xml:space="preserve">BAIK </v>
      </c>
      <c r="AZ163" s="190" t="str">
        <f>'FORM 365'!K156</f>
        <v>XII IPA 3</v>
      </c>
      <c r="BB163" s="153" t="str">
        <f>IF(AZ163=KELAS!$N$3,COUNTIFS($B$10:$B$115,"&lt;"&amp;B163,$AZ$10:$AZ$115,KELAS!$N$3)+COUNTIFS($B$10:$B163,B163,$AZ$10:$AZ163,KELAS!$N$3),"")</f>
        <v/>
      </c>
    </row>
    <row r="164" spans="1:54" ht="15" x14ac:dyDescent="0.25">
      <c r="A164" s="3">
        <v>155</v>
      </c>
      <c r="B164" s="117" t="str">
        <f>'FORM 365'!E157</f>
        <v>MELISA MELISA</v>
      </c>
      <c r="C164" s="207">
        <f>'FORM 365'!B157</f>
        <v>44173.315462963001</v>
      </c>
      <c r="D164" s="207"/>
      <c r="E164" s="205">
        <f>'FORM 365'!C157</f>
        <v>44173.371817129599</v>
      </c>
      <c r="F164" s="206"/>
      <c r="G164" s="179">
        <f>'FORM 365'!C157</f>
        <v>44173.371817129599</v>
      </c>
      <c r="H164" s="133">
        <f>'FORM 365'!R157</f>
        <v>0</v>
      </c>
      <c r="I164" s="133">
        <f>IF(H164='DATA GURU'!$C$33,1,0)</f>
        <v>0</v>
      </c>
      <c r="J164" s="133">
        <f>'FORM 365'!U157</f>
        <v>0</v>
      </c>
      <c r="K164" s="133">
        <f>IF(J164='DATA GURU'!$C$33,1,0)</f>
        <v>0</v>
      </c>
      <c r="L164" s="133">
        <f>'FORM 365'!X157</f>
        <v>0</v>
      </c>
      <c r="M164" s="133">
        <f>IF(L164='DATA GURU'!$C$33,1,0)</f>
        <v>0</v>
      </c>
      <c r="N164" s="133">
        <f>'FORM 365'!AA157</f>
        <v>0</v>
      </c>
      <c r="O164" s="133">
        <f>IF(N164='DATA GURU'!$C$33,1,0)</f>
        <v>0</v>
      </c>
      <c r="P164" s="133">
        <f>'FORM 365'!AD157</f>
        <v>5</v>
      </c>
      <c r="Q164" s="133">
        <f>IF(P164='DATA GURU'!$C$33,1,0)</f>
        <v>1</v>
      </c>
      <c r="R164" s="133">
        <f>'FORM 365'!AG157</f>
        <v>5</v>
      </c>
      <c r="S164" s="133">
        <f>IF(R164='DATA GURU'!$C$33,1,0)</f>
        <v>1</v>
      </c>
      <c r="T164" s="133">
        <f>'FORM 365'!AJ157</f>
        <v>0</v>
      </c>
      <c r="U164" s="133">
        <f>IF(T164='DATA GURU'!$C$33,1,0)</f>
        <v>0</v>
      </c>
      <c r="V164" s="133">
        <f>'FORM 365'!AM157</f>
        <v>5</v>
      </c>
      <c r="W164" s="133">
        <f>IF(V164='DATA GURU'!$C$33,1,0)</f>
        <v>1</v>
      </c>
      <c r="X164" s="133">
        <f>'FORM 365'!AP157</f>
        <v>5</v>
      </c>
      <c r="Y164" s="133">
        <f>IF(X164='DATA GURU'!$C$33,1,0)</f>
        <v>1</v>
      </c>
      <c r="Z164" s="133">
        <f>'FORM 365'!AS157</f>
        <v>5</v>
      </c>
      <c r="AA164" s="133">
        <f>IF(Z164='DATA GURU'!$C$33,1,0)</f>
        <v>1</v>
      </c>
      <c r="AB164" s="133">
        <f>'FORM 365'!AV157</f>
        <v>5</v>
      </c>
      <c r="AC164" s="133">
        <f>IF(AB164='DATA GURU'!$C$33,1,0)</f>
        <v>1</v>
      </c>
      <c r="AD164" s="133">
        <f>'FORM 365'!AY157</f>
        <v>5</v>
      </c>
      <c r="AE164" s="133">
        <f>IF(AD164='DATA GURU'!$C$33,1,0)</f>
        <v>1</v>
      </c>
      <c r="AF164" s="133">
        <f>'FORM 365'!BB157</f>
        <v>5</v>
      </c>
      <c r="AG164" s="133">
        <f>IF(AF164='DATA GURU'!$C$33,1,0)</f>
        <v>1</v>
      </c>
      <c r="AH164" s="133">
        <f>'FORM 365'!BE157</f>
        <v>5</v>
      </c>
      <c r="AI164" s="133">
        <f>IF(AH164='DATA GURU'!$C$33,1,0)</f>
        <v>1</v>
      </c>
      <c r="AJ164" s="133">
        <f>'FORM 365'!BH157</f>
        <v>5</v>
      </c>
      <c r="AK164" s="133">
        <f>IF(AJ164='DATA GURU'!$C$33,1,0)</f>
        <v>1</v>
      </c>
      <c r="AL164" s="133">
        <f>'FORM 365'!BK157</f>
        <v>5</v>
      </c>
      <c r="AM164" s="133">
        <f>IF(AL164='DATA GURU'!$C$33,1,0)</f>
        <v>1</v>
      </c>
      <c r="AN164" s="133">
        <f>'FORM 365'!BN157</f>
        <v>5</v>
      </c>
      <c r="AO164" s="133">
        <f>IF(AN164='DATA GURU'!$C$33,1,0)</f>
        <v>1</v>
      </c>
      <c r="AP164" s="133">
        <f>'FORM 365'!BQ157</f>
        <v>5</v>
      </c>
      <c r="AQ164" s="133">
        <f>IF(AP164='DATA GURU'!$C$33,1,0)</f>
        <v>1</v>
      </c>
      <c r="AR164" s="133">
        <f>'FORM 365'!BT157</f>
        <v>5</v>
      </c>
      <c r="AS164" s="133">
        <f>IF(AR164='DATA GURU'!$C$33,1,0)</f>
        <v>1</v>
      </c>
      <c r="AT164" s="133">
        <f>'FORM 365'!BW157</f>
        <v>5</v>
      </c>
      <c r="AU164" s="133">
        <f>IF(AT164='DATA GURU'!$C$33,1,0)</f>
        <v>1</v>
      </c>
      <c r="AV164" s="134">
        <f t="shared" si="12"/>
        <v>15</v>
      </c>
      <c r="AW164" s="133">
        <f>'DATA GURU'!$C$23-AV164</f>
        <v>5</v>
      </c>
      <c r="AX164" s="135">
        <f>AV164*'DATA GURU'!$C$33</f>
        <v>75</v>
      </c>
      <c r="AY164" s="136" t="str">
        <f>IF(AX164&gt;='DATA GURU'!$C$21+20,"BAIK SEKALI",IF(AX164&gt;='DATA GURU'!$C$21,"BAIK ",IF(AX164&gt;='DATA GURU'!$C$21-10,"CUKUP",IF(AX164&gt;='DATA GURU'!$C$21-20,"KURANG",IF(AX164&lt;='DATA GURU'!$C$21-20,"KURANG SEKALI")))))</f>
        <v xml:space="preserve">BAIK </v>
      </c>
      <c r="AZ164" s="190" t="str">
        <f>'FORM 365'!K157</f>
        <v>XII IPA 2</v>
      </c>
      <c r="BB164" s="153" t="str">
        <f>IF(AZ164=KELAS!$N$3,COUNTIFS($B$10:$B$115,"&lt;"&amp;B164,$AZ$10:$AZ$115,KELAS!$N$3)+COUNTIFS($B$10:$B164,B164,$AZ$10:$AZ164,KELAS!$N$3),"")</f>
        <v/>
      </c>
    </row>
    <row r="165" spans="1:54" ht="15" x14ac:dyDescent="0.25">
      <c r="A165" s="1">
        <v>156</v>
      </c>
      <c r="B165" s="117" t="str">
        <f>'FORM 365'!E158</f>
        <v>ARDIANSYAH ARDIANSYAH</v>
      </c>
      <c r="C165" s="207">
        <f>'FORM 365'!B158</f>
        <v>44173.323437500003</v>
      </c>
      <c r="D165" s="207"/>
      <c r="E165" s="205">
        <f>'FORM 365'!C158</f>
        <v>44173.371874999997</v>
      </c>
      <c r="F165" s="206"/>
      <c r="G165" s="179">
        <f>'FORM 365'!C158</f>
        <v>44173.371874999997</v>
      </c>
      <c r="H165" s="133">
        <f>'FORM 365'!R158</f>
        <v>5</v>
      </c>
      <c r="I165" s="133">
        <f>IF(H165='DATA GURU'!$C$33,1,0)</f>
        <v>1</v>
      </c>
      <c r="J165" s="133">
        <f>'FORM 365'!U158</f>
        <v>0</v>
      </c>
      <c r="K165" s="133">
        <f>IF(J165='DATA GURU'!$C$33,1,0)</f>
        <v>0</v>
      </c>
      <c r="L165" s="133">
        <f>'FORM 365'!X158</f>
        <v>0</v>
      </c>
      <c r="M165" s="133">
        <f>IF(L165='DATA GURU'!$C$33,1,0)</f>
        <v>0</v>
      </c>
      <c r="N165" s="133">
        <f>'FORM 365'!AA158</f>
        <v>0</v>
      </c>
      <c r="O165" s="133">
        <f>IF(N165='DATA GURU'!$C$33,1,0)</f>
        <v>0</v>
      </c>
      <c r="P165" s="133">
        <f>'FORM 365'!AD158</f>
        <v>5</v>
      </c>
      <c r="Q165" s="133">
        <f>IF(P165='DATA GURU'!$C$33,1,0)</f>
        <v>1</v>
      </c>
      <c r="R165" s="133">
        <f>'FORM 365'!AG158</f>
        <v>5</v>
      </c>
      <c r="S165" s="133">
        <f>IF(R165='DATA GURU'!$C$33,1,0)</f>
        <v>1</v>
      </c>
      <c r="T165" s="133">
        <f>'FORM 365'!AJ158</f>
        <v>0</v>
      </c>
      <c r="U165" s="133">
        <f>IF(T165='DATA GURU'!$C$33,1,0)</f>
        <v>0</v>
      </c>
      <c r="V165" s="133">
        <f>'FORM 365'!AM158</f>
        <v>5</v>
      </c>
      <c r="W165" s="133">
        <f>IF(V165='DATA GURU'!$C$33,1,0)</f>
        <v>1</v>
      </c>
      <c r="X165" s="133">
        <f>'FORM 365'!AP158</f>
        <v>5</v>
      </c>
      <c r="Y165" s="133">
        <f>IF(X165='DATA GURU'!$C$33,1,0)</f>
        <v>1</v>
      </c>
      <c r="Z165" s="133">
        <f>'FORM 365'!AS158</f>
        <v>5</v>
      </c>
      <c r="AA165" s="133">
        <f>IF(Z165='DATA GURU'!$C$33,1,0)</f>
        <v>1</v>
      </c>
      <c r="AB165" s="133">
        <f>'FORM 365'!AV158</f>
        <v>0</v>
      </c>
      <c r="AC165" s="133">
        <f>IF(AB165='DATA GURU'!$C$33,1,0)</f>
        <v>0</v>
      </c>
      <c r="AD165" s="133">
        <f>'FORM 365'!AY158</f>
        <v>0</v>
      </c>
      <c r="AE165" s="133">
        <f>IF(AD165='DATA GURU'!$C$33,1,0)</f>
        <v>0</v>
      </c>
      <c r="AF165" s="133">
        <f>'FORM 365'!BB158</f>
        <v>0</v>
      </c>
      <c r="AG165" s="133">
        <f>IF(AF165='DATA GURU'!$C$33,1,0)</f>
        <v>0</v>
      </c>
      <c r="AH165" s="133">
        <f>'FORM 365'!BE158</f>
        <v>0</v>
      </c>
      <c r="AI165" s="133">
        <f>IF(AH165='DATA GURU'!$C$33,1,0)</f>
        <v>0</v>
      </c>
      <c r="AJ165" s="133">
        <f>'FORM 365'!BH158</f>
        <v>5</v>
      </c>
      <c r="AK165" s="133">
        <f>IF(AJ165='DATA GURU'!$C$33,1,0)</f>
        <v>1</v>
      </c>
      <c r="AL165" s="133">
        <f>'FORM 365'!BK158</f>
        <v>5</v>
      </c>
      <c r="AM165" s="133">
        <f>IF(AL165='DATA GURU'!$C$33,1,0)</f>
        <v>1</v>
      </c>
      <c r="AN165" s="133">
        <f>'FORM 365'!BN158</f>
        <v>5</v>
      </c>
      <c r="AO165" s="133">
        <f>IF(AN165='DATA GURU'!$C$33,1,0)</f>
        <v>1</v>
      </c>
      <c r="AP165" s="133">
        <f>'FORM 365'!BQ158</f>
        <v>0</v>
      </c>
      <c r="AQ165" s="133">
        <f>IF(AP165='DATA GURU'!$C$33,1,0)</f>
        <v>0</v>
      </c>
      <c r="AR165" s="133">
        <f>'FORM 365'!BT158</f>
        <v>5</v>
      </c>
      <c r="AS165" s="133">
        <f>IF(AR165='DATA GURU'!$C$33,1,0)</f>
        <v>1</v>
      </c>
      <c r="AT165" s="133">
        <f>'FORM 365'!BW158</f>
        <v>5</v>
      </c>
      <c r="AU165" s="133">
        <f>IF(AT165='DATA GURU'!$C$33,1,0)</f>
        <v>1</v>
      </c>
      <c r="AV165" s="134">
        <f t="shared" si="12"/>
        <v>11</v>
      </c>
      <c r="AW165" s="133">
        <f>'DATA GURU'!$C$23-AV165</f>
        <v>9</v>
      </c>
      <c r="AX165" s="135">
        <f>AV165*'DATA GURU'!$C$33</f>
        <v>55</v>
      </c>
      <c r="AY165" s="136" t="str">
        <f>IF(AX165&gt;='DATA GURU'!$C$21+20,"BAIK SEKALI",IF(AX165&gt;='DATA GURU'!$C$21,"BAIK ",IF(AX165&gt;='DATA GURU'!$C$21-10,"CUKUP",IF(AX165&gt;='DATA GURU'!$C$21-20,"KURANG",IF(AX165&lt;='DATA GURU'!$C$21-20,"KURANG SEKALI")))))</f>
        <v>KURANG</v>
      </c>
      <c r="AZ165" s="190" t="str">
        <f>'FORM 365'!K158</f>
        <v>XII IPA 3</v>
      </c>
      <c r="BB165" s="153" t="str">
        <f>IF(AZ165=KELAS!$N$3,COUNTIFS($B$10:$B$115,"&lt;"&amp;B165,$AZ$10:$AZ$115,KELAS!$N$3)+COUNTIFS($B$10:$B165,B165,$AZ$10:$AZ165,KELAS!$N$3),"")</f>
        <v/>
      </c>
    </row>
    <row r="166" spans="1:54" ht="15" x14ac:dyDescent="0.25">
      <c r="A166" s="3">
        <v>157</v>
      </c>
      <c r="B166" s="117" t="str">
        <f>'FORM 365'!E159</f>
        <v>BINSAR SILALAHI</v>
      </c>
      <c r="C166" s="207">
        <f>'FORM 365'!B159</f>
        <v>44173.359849537002</v>
      </c>
      <c r="D166" s="207"/>
      <c r="E166" s="205">
        <f>'FORM 365'!C159</f>
        <v>44173.371956018498</v>
      </c>
      <c r="F166" s="206"/>
      <c r="G166" s="179">
        <f>'FORM 365'!C159</f>
        <v>44173.371956018498</v>
      </c>
      <c r="H166" s="133">
        <f>'FORM 365'!R159</f>
        <v>0</v>
      </c>
      <c r="I166" s="133">
        <f>IF(H166='DATA GURU'!$C$33,1,0)</f>
        <v>0</v>
      </c>
      <c r="J166" s="133">
        <f>'FORM 365'!U159</f>
        <v>5</v>
      </c>
      <c r="K166" s="133">
        <f>IF(J166='DATA GURU'!$C$33,1,0)</f>
        <v>1</v>
      </c>
      <c r="L166" s="133">
        <f>'FORM 365'!X159</f>
        <v>0</v>
      </c>
      <c r="M166" s="133">
        <f>IF(L166='DATA GURU'!$C$33,1,0)</f>
        <v>0</v>
      </c>
      <c r="N166" s="133">
        <f>'FORM 365'!AA159</f>
        <v>0</v>
      </c>
      <c r="O166" s="133">
        <f>IF(N166='DATA GURU'!$C$33,1,0)</f>
        <v>0</v>
      </c>
      <c r="P166" s="133">
        <f>'FORM 365'!AD159</f>
        <v>0</v>
      </c>
      <c r="Q166" s="133">
        <f>IF(P166='DATA GURU'!$C$33,1,0)</f>
        <v>0</v>
      </c>
      <c r="R166" s="133">
        <f>'FORM 365'!AG159</f>
        <v>0</v>
      </c>
      <c r="S166" s="133">
        <f>IF(R166='DATA GURU'!$C$33,1,0)</f>
        <v>0</v>
      </c>
      <c r="T166" s="133">
        <f>'FORM 365'!AJ159</f>
        <v>0</v>
      </c>
      <c r="U166" s="133">
        <f>IF(T166='DATA GURU'!$C$33,1,0)</f>
        <v>0</v>
      </c>
      <c r="V166" s="133">
        <f>'FORM 365'!AM159</f>
        <v>0</v>
      </c>
      <c r="W166" s="133">
        <f>IF(V166='DATA GURU'!$C$33,1,0)</f>
        <v>0</v>
      </c>
      <c r="X166" s="133">
        <f>'FORM 365'!AP159</f>
        <v>5</v>
      </c>
      <c r="Y166" s="133">
        <f>IF(X166='DATA GURU'!$C$33,1,0)</f>
        <v>1</v>
      </c>
      <c r="Z166" s="133">
        <f>'FORM 365'!AS159</f>
        <v>5</v>
      </c>
      <c r="AA166" s="133">
        <f>IF(Z166='DATA GURU'!$C$33,1,0)</f>
        <v>1</v>
      </c>
      <c r="AB166" s="133">
        <f>'FORM 365'!AV159</f>
        <v>0</v>
      </c>
      <c r="AC166" s="133">
        <f>IF(AB166='DATA GURU'!$C$33,1,0)</f>
        <v>0</v>
      </c>
      <c r="AD166" s="133">
        <f>'FORM 365'!AY159</f>
        <v>0</v>
      </c>
      <c r="AE166" s="133">
        <f>IF(AD166='DATA GURU'!$C$33,1,0)</f>
        <v>0</v>
      </c>
      <c r="AF166" s="133">
        <f>'FORM 365'!BB159</f>
        <v>0</v>
      </c>
      <c r="AG166" s="133">
        <f>IF(AF166='DATA GURU'!$C$33,1,0)</f>
        <v>0</v>
      </c>
      <c r="AH166" s="133">
        <f>'FORM 365'!BE159</f>
        <v>5</v>
      </c>
      <c r="AI166" s="133">
        <f>IF(AH166='DATA GURU'!$C$33,1,0)</f>
        <v>1</v>
      </c>
      <c r="AJ166" s="133">
        <f>'FORM 365'!BH159</f>
        <v>5</v>
      </c>
      <c r="AK166" s="133">
        <f>IF(AJ166='DATA GURU'!$C$33,1,0)</f>
        <v>1</v>
      </c>
      <c r="AL166" s="133">
        <f>'FORM 365'!BK159</f>
        <v>5</v>
      </c>
      <c r="AM166" s="133">
        <f>IF(AL166='DATA GURU'!$C$33,1,0)</f>
        <v>1</v>
      </c>
      <c r="AN166" s="133">
        <f>'FORM 365'!BN159</f>
        <v>5</v>
      </c>
      <c r="AO166" s="133">
        <f>IF(AN166='DATA GURU'!$C$33,1,0)</f>
        <v>1</v>
      </c>
      <c r="AP166" s="133">
        <f>'FORM 365'!BQ159</f>
        <v>0</v>
      </c>
      <c r="AQ166" s="133">
        <f>IF(AP166='DATA GURU'!$C$33,1,0)</f>
        <v>0</v>
      </c>
      <c r="AR166" s="133">
        <f>'FORM 365'!BT159</f>
        <v>0</v>
      </c>
      <c r="AS166" s="133">
        <f>IF(AR166='DATA GURU'!$C$33,1,0)</f>
        <v>0</v>
      </c>
      <c r="AT166" s="133">
        <f>'FORM 365'!BW159</f>
        <v>0</v>
      </c>
      <c r="AU166" s="133">
        <f>IF(AT166='DATA GURU'!$C$33,1,0)</f>
        <v>0</v>
      </c>
      <c r="AV166" s="134">
        <f t="shared" si="12"/>
        <v>7</v>
      </c>
      <c r="AW166" s="133">
        <f>'DATA GURU'!$C$23-AV166</f>
        <v>13</v>
      </c>
      <c r="AX166" s="135">
        <f>AV166*'DATA GURU'!$C$33</f>
        <v>35</v>
      </c>
      <c r="AY166" s="136" t="str">
        <f>IF(AX166&gt;='DATA GURU'!$C$21+20,"BAIK SEKALI",IF(AX166&gt;='DATA GURU'!$C$21,"BAIK ",IF(AX166&gt;='DATA GURU'!$C$21-10,"CUKUP",IF(AX166&gt;='DATA GURU'!$C$21-20,"KURANG",IF(AX166&lt;='DATA GURU'!$C$21-20,"KURANG SEKALI")))))</f>
        <v>KURANG SEKALI</v>
      </c>
      <c r="AZ166" s="190" t="str">
        <f>'FORM 365'!K159</f>
        <v>XII IPS 1</v>
      </c>
      <c r="BB166" s="153">
        <f>IF(AZ166=KELAS!$N$3,COUNTIFS($B$10:$B$115,"&lt;"&amp;B166,$AZ$10:$AZ$115,KELAS!$N$3)+COUNTIFS($B$10:$B166,B166,$AZ$10:$AZ166,KELAS!$N$3),"")</f>
        <v>3</v>
      </c>
    </row>
    <row r="167" spans="1:54" ht="15" x14ac:dyDescent="0.25">
      <c r="A167" s="1">
        <v>158</v>
      </c>
      <c r="B167" s="117" t="str">
        <f>'FORM 365'!E160</f>
        <v>EPI WAHYUNI</v>
      </c>
      <c r="C167" s="207">
        <f>'FORM 365'!B160</f>
        <v>44173.327175925901</v>
      </c>
      <c r="D167" s="207"/>
      <c r="E167" s="205">
        <f>'FORM 365'!C160</f>
        <v>44173.372083333299</v>
      </c>
      <c r="F167" s="206"/>
      <c r="G167" s="179">
        <f>'FORM 365'!C160</f>
        <v>44173.372083333299</v>
      </c>
      <c r="H167" s="133">
        <f>'FORM 365'!R160</f>
        <v>0</v>
      </c>
      <c r="I167" s="133">
        <f>IF(H167='DATA GURU'!$C$33,1,0)</f>
        <v>0</v>
      </c>
      <c r="J167" s="133">
        <f>'FORM 365'!U160</f>
        <v>5</v>
      </c>
      <c r="K167" s="133">
        <f>IF(J167='DATA GURU'!$C$33,1,0)</f>
        <v>1</v>
      </c>
      <c r="L167" s="133">
        <f>'FORM 365'!X160</f>
        <v>0</v>
      </c>
      <c r="M167" s="133">
        <f>IF(L167='DATA GURU'!$C$33,1,0)</f>
        <v>0</v>
      </c>
      <c r="N167" s="133">
        <f>'FORM 365'!AA160</f>
        <v>5</v>
      </c>
      <c r="O167" s="133">
        <f>IF(N167='DATA GURU'!$C$33,1,0)</f>
        <v>1</v>
      </c>
      <c r="P167" s="133">
        <f>'FORM 365'!AD160</f>
        <v>5</v>
      </c>
      <c r="Q167" s="133">
        <f>IF(P167='DATA GURU'!$C$33,1,0)</f>
        <v>1</v>
      </c>
      <c r="R167" s="133">
        <f>'FORM 365'!AG160</f>
        <v>0</v>
      </c>
      <c r="S167" s="133">
        <f>IF(R167='DATA GURU'!$C$33,1,0)</f>
        <v>0</v>
      </c>
      <c r="T167" s="133">
        <f>'FORM 365'!AJ160</f>
        <v>5</v>
      </c>
      <c r="U167" s="133">
        <f>IF(T167='DATA GURU'!$C$33,1,0)</f>
        <v>1</v>
      </c>
      <c r="V167" s="133">
        <f>'FORM 365'!AM160</f>
        <v>5</v>
      </c>
      <c r="W167" s="133">
        <f>IF(V167='DATA GURU'!$C$33,1,0)</f>
        <v>1</v>
      </c>
      <c r="X167" s="133">
        <f>'FORM 365'!AP160</f>
        <v>5</v>
      </c>
      <c r="Y167" s="133">
        <f>IF(X167='DATA GURU'!$C$33,1,0)</f>
        <v>1</v>
      </c>
      <c r="Z167" s="133">
        <f>'FORM 365'!AS160</f>
        <v>5</v>
      </c>
      <c r="AA167" s="133">
        <f>IF(Z167='DATA GURU'!$C$33,1,0)</f>
        <v>1</v>
      </c>
      <c r="AB167" s="133">
        <f>'FORM 365'!AV160</f>
        <v>5</v>
      </c>
      <c r="AC167" s="133">
        <f>IF(AB167='DATA GURU'!$C$33,1,0)</f>
        <v>1</v>
      </c>
      <c r="AD167" s="133">
        <f>'FORM 365'!AY160</f>
        <v>5</v>
      </c>
      <c r="AE167" s="133">
        <f>IF(AD167='DATA GURU'!$C$33,1,0)</f>
        <v>1</v>
      </c>
      <c r="AF167" s="133">
        <f>'FORM 365'!BB160</f>
        <v>5</v>
      </c>
      <c r="AG167" s="133">
        <f>IF(AF167='DATA GURU'!$C$33,1,0)</f>
        <v>1</v>
      </c>
      <c r="AH167" s="133">
        <f>'FORM 365'!BE160</f>
        <v>5</v>
      </c>
      <c r="AI167" s="133">
        <f>IF(AH167='DATA GURU'!$C$33,1,0)</f>
        <v>1</v>
      </c>
      <c r="AJ167" s="133">
        <f>'FORM 365'!BH160</f>
        <v>5</v>
      </c>
      <c r="AK167" s="133">
        <f>IF(AJ167='DATA GURU'!$C$33,1,0)</f>
        <v>1</v>
      </c>
      <c r="AL167" s="133">
        <f>'FORM 365'!BK160</f>
        <v>5</v>
      </c>
      <c r="AM167" s="133">
        <f>IF(AL167='DATA GURU'!$C$33,1,0)</f>
        <v>1</v>
      </c>
      <c r="AN167" s="133">
        <f>'FORM 365'!BN160</f>
        <v>5</v>
      </c>
      <c r="AO167" s="133">
        <f>IF(AN167='DATA GURU'!$C$33,1,0)</f>
        <v>1</v>
      </c>
      <c r="AP167" s="133">
        <f>'FORM 365'!BQ160</f>
        <v>5</v>
      </c>
      <c r="AQ167" s="133">
        <f>IF(AP167='DATA GURU'!$C$33,1,0)</f>
        <v>1</v>
      </c>
      <c r="AR167" s="133">
        <f>'FORM 365'!BT160</f>
        <v>5</v>
      </c>
      <c r="AS167" s="133">
        <f>IF(AR167='DATA GURU'!$C$33,1,0)</f>
        <v>1</v>
      </c>
      <c r="AT167" s="133">
        <f>'FORM 365'!BW160</f>
        <v>5</v>
      </c>
      <c r="AU167" s="133">
        <f>IF(AT167='DATA GURU'!$C$33,1,0)</f>
        <v>1</v>
      </c>
      <c r="AV167" s="134">
        <f t="shared" si="12"/>
        <v>17</v>
      </c>
      <c r="AW167" s="133">
        <f>'DATA GURU'!$C$23-AV167</f>
        <v>3</v>
      </c>
      <c r="AX167" s="135">
        <f>AV167*'DATA GURU'!$C$33</f>
        <v>85</v>
      </c>
      <c r="AY167" s="136" t="str">
        <f>IF(AX167&gt;='DATA GURU'!$C$21+20,"BAIK SEKALI",IF(AX167&gt;='DATA GURU'!$C$21,"BAIK ",IF(AX167&gt;='DATA GURU'!$C$21-10,"CUKUP",IF(AX167&gt;='DATA GURU'!$C$21-20,"KURANG",IF(AX167&lt;='DATA GURU'!$C$21-20,"KURANG SEKALI")))))</f>
        <v xml:space="preserve">BAIK </v>
      </c>
      <c r="AZ167" s="190" t="str">
        <f>'FORM 365'!K160</f>
        <v>XII IPA 1</v>
      </c>
      <c r="BB167" s="153" t="str">
        <f>IF(AZ167=KELAS!$N$3,COUNTIFS($B$10:$B$115,"&lt;"&amp;B167,$AZ$10:$AZ$115,KELAS!$N$3)+COUNTIFS($B$10:$B167,B167,$AZ$10:$AZ167,KELAS!$N$3),"")</f>
        <v/>
      </c>
    </row>
    <row r="168" spans="1:54" ht="15" x14ac:dyDescent="0.25">
      <c r="A168" s="3">
        <v>159</v>
      </c>
      <c r="B168" s="117" t="str">
        <f>'FORM 365'!E161</f>
        <v>NOVIZA AMELIA</v>
      </c>
      <c r="C168" s="207">
        <f>'FORM 365'!B161</f>
        <v>44173.357615740701</v>
      </c>
      <c r="D168" s="207"/>
      <c r="E168" s="205">
        <f>'FORM 365'!C161</f>
        <v>44173.372094907398</v>
      </c>
      <c r="F168" s="206"/>
      <c r="G168" s="179">
        <f>'FORM 365'!C161</f>
        <v>44173.372094907398</v>
      </c>
      <c r="H168" s="133">
        <f>'FORM 365'!R161</f>
        <v>0</v>
      </c>
      <c r="I168" s="133">
        <f>IF(H168='DATA GURU'!$C$33,1,0)</f>
        <v>0</v>
      </c>
      <c r="J168" s="133">
        <f>'FORM 365'!U161</f>
        <v>5</v>
      </c>
      <c r="K168" s="133">
        <f>IF(J168='DATA GURU'!$C$33,1,0)</f>
        <v>1</v>
      </c>
      <c r="L168" s="133">
        <f>'FORM 365'!X161</f>
        <v>0</v>
      </c>
      <c r="M168" s="133">
        <f>IF(L168='DATA GURU'!$C$33,1,0)</f>
        <v>0</v>
      </c>
      <c r="N168" s="133">
        <f>'FORM 365'!AA161</f>
        <v>5</v>
      </c>
      <c r="O168" s="133">
        <f>IF(N168='DATA GURU'!$C$33,1,0)</f>
        <v>1</v>
      </c>
      <c r="P168" s="133">
        <f>'FORM 365'!AD161</f>
        <v>5</v>
      </c>
      <c r="Q168" s="133">
        <f>IF(P168='DATA GURU'!$C$33,1,0)</f>
        <v>1</v>
      </c>
      <c r="R168" s="133">
        <f>'FORM 365'!AG161</f>
        <v>0</v>
      </c>
      <c r="S168" s="133">
        <f>IF(R168='DATA GURU'!$C$33,1,0)</f>
        <v>0</v>
      </c>
      <c r="T168" s="133">
        <f>'FORM 365'!AJ161</f>
        <v>5</v>
      </c>
      <c r="U168" s="133">
        <f>IF(T168='DATA GURU'!$C$33,1,0)</f>
        <v>1</v>
      </c>
      <c r="V168" s="133">
        <f>'FORM 365'!AM161</f>
        <v>5</v>
      </c>
      <c r="W168" s="133">
        <f>IF(V168='DATA GURU'!$C$33,1,0)</f>
        <v>1</v>
      </c>
      <c r="X168" s="133">
        <f>'FORM 365'!AP161</f>
        <v>5</v>
      </c>
      <c r="Y168" s="133">
        <f>IF(X168='DATA GURU'!$C$33,1,0)</f>
        <v>1</v>
      </c>
      <c r="Z168" s="133">
        <f>'FORM 365'!AS161</f>
        <v>5</v>
      </c>
      <c r="AA168" s="133">
        <f>IF(Z168='DATA GURU'!$C$33,1,0)</f>
        <v>1</v>
      </c>
      <c r="AB168" s="133">
        <f>'FORM 365'!AV161</f>
        <v>5</v>
      </c>
      <c r="AC168" s="133">
        <f>IF(AB168='DATA GURU'!$C$33,1,0)</f>
        <v>1</v>
      </c>
      <c r="AD168" s="133">
        <f>'FORM 365'!AY161</f>
        <v>5</v>
      </c>
      <c r="AE168" s="133">
        <f>IF(AD168='DATA GURU'!$C$33,1,0)</f>
        <v>1</v>
      </c>
      <c r="AF168" s="133">
        <f>'FORM 365'!BB161</f>
        <v>5</v>
      </c>
      <c r="AG168" s="133">
        <f>IF(AF168='DATA GURU'!$C$33,1,0)</f>
        <v>1</v>
      </c>
      <c r="AH168" s="133">
        <f>'FORM 365'!BE161</f>
        <v>5</v>
      </c>
      <c r="AI168" s="133">
        <f>IF(AH168='DATA GURU'!$C$33,1,0)</f>
        <v>1</v>
      </c>
      <c r="AJ168" s="133">
        <f>'FORM 365'!BH161</f>
        <v>5</v>
      </c>
      <c r="AK168" s="133">
        <f>IF(AJ168='DATA GURU'!$C$33,1,0)</f>
        <v>1</v>
      </c>
      <c r="AL168" s="133">
        <f>'FORM 365'!BK161</f>
        <v>5</v>
      </c>
      <c r="AM168" s="133">
        <f>IF(AL168='DATA GURU'!$C$33,1,0)</f>
        <v>1</v>
      </c>
      <c r="AN168" s="133">
        <f>'FORM 365'!BN161</f>
        <v>5</v>
      </c>
      <c r="AO168" s="133">
        <f>IF(AN168='DATA GURU'!$C$33,1,0)</f>
        <v>1</v>
      </c>
      <c r="AP168" s="133">
        <f>'FORM 365'!BQ161</f>
        <v>5</v>
      </c>
      <c r="AQ168" s="133">
        <f>IF(AP168='DATA GURU'!$C$33,1,0)</f>
        <v>1</v>
      </c>
      <c r="AR168" s="133">
        <f>'FORM 365'!BT161</f>
        <v>5</v>
      </c>
      <c r="AS168" s="133">
        <f>IF(AR168='DATA GURU'!$C$33,1,0)</f>
        <v>1</v>
      </c>
      <c r="AT168" s="133">
        <f>'FORM 365'!BW161</f>
        <v>5</v>
      </c>
      <c r="AU168" s="133">
        <f>IF(AT168='DATA GURU'!$C$33,1,0)</f>
        <v>1</v>
      </c>
      <c r="AV168" s="134">
        <f t="shared" si="12"/>
        <v>17</v>
      </c>
      <c r="AW168" s="133">
        <f>'DATA GURU'!$C$23-AV168</f>
        <v>3</v>
      </c>
      <c r="AX168" s="135">
        <f>AV168*'DATA GURU'!$C$33</f>
        <v>85</v>
      </c>
      <c r="AY168" s="136" t="str">
        <f>IF(AX168&gt;='DATA GURU'!$C$21+20,"BAIK SEKALI",IF(AX168&gt;='DATA GURU'!$C$21,"BAIK ",IF(AX168&gt;='DATA GURU'!$C$21-10,"CUKUP",IF(AX168&gt;='DATA GURU'!$C$21-20,"KURANG",IF(AX168&lt;='DATA GURU'!$C$21-20,"KURANG SEKALI")))))</f>
        <v xml:space="preserve">BAIK </v>
      </c>
      <c r="AZ168" s="190" t="str">
        <f>'FORM 365'!K161</f>
        <v>XII IPA 1</v>
      </c>
      <c r="BB168" s="153" t="str">
        <f>IF(AZ168=KELAS!$N$3,COUNTIFS($B$10:$B$115,"&lt;"&amp;B168,$AZ$10:$AZ$115,KELAS!$N$3)+COUNTIFS($B$10:$B168,B168,$AZ$10:$AZ168,KELAS!$N$3),"")</f>
        <v/>
      </c>
    </row>
    <row r="169" spans="1:54" ht="15" x14ac:dyDescent="0.25">
      <c r="A169" s="1">
        <v>160</v>
      </c>
      <c r="B169" s="117" t="str">
        <f>'FORM 365'!E162</f>
        <v>AIDILIA SYAFITRI</v>
      </c>
      <c r="C169" s="207">
        <f>'FORM 365'!B162</f>
        <v>44173.325891203698</v>
      </c>
      <c r="D169" s="207"/>
      <c r="E169" s="205">
        <f>'FORM 365'!C162</f>
        <v>44173.372118055602</v>
      </c>
      <c r="F169" s="206"/>
      <c r="G169" s="179">
        <f>'FORM 365'!C162</f>
        <v>44173.372118055602</v>
      </c>
      <c r="H169" s="133">
        <f>'FORM 365'!R162</f>
        <v>0</v>
      </c>
      <c r="I169" s="133">
        <f>IF(H169='DATA GURU'!$C$33,1,0)</f>
        <v>0</v>
      </c>
      <c r="J169" s="133">
        <f>'FORM 365'!U162</f>
        <v>5</v>
      </c>
      <c r="K169" s="133">
        <f>IF(J169='DATA GURU'!$C$33,1,0)</f>
        <v>1</v>
      </c>
      <c r="L169" s="133">
        <f>'FORM 365'!X162</f>
        <v>0</v>
      </c>
      <c r="M169" s="133">
        <f>IF(L169='DATA GURU'!$C$33,1,0)</f>
        <v>0</v>
      </c>
      <c r="N169" s="133">
        <f>'FORM 365'!AA162</f>
        <v>0</v>
      </c>
      <c r="O169" s="133">
        <f>IF(N169='DATA GURU'!$C$33,1,0)</f>
        <v>0</v>
      </c>
      <c r="P169" s="133">
        <f>'FORM 365'!AD162</f>
        <v>5</v>
      </c>
      <c r="Q169" s="133">
        <f>IF(P169='DATA GURU'!$C$33,1,0)</f>
        <v>1</v>
      </c>
      <c r="R169" s="133">
        <f>'FORM 365'!AG162</f>
        <v>0</v>
      </c>
      <c r="S169" s="133">
        <f>IF(R169='DATA GURU'!$C$33,1,0)</f>
        <v>0</v>
      </c>
      <c r="T169" s="133">
        <f>'FORM 365'!AJ162</f>
        <v>0</v>
      </c>
      <c r="U169" s="133">
        <f>IF(T169='DATA GURU'!$C$33,1,0)</f>
        <v>0</v>
      </c>
      <c r="V169" s="133">
        <f>'FORM 365'!AM162</f>
        <v>5</v>
      </c>
      <c r="W169" s="133">
        <f>IF(V169='DATA GURU'!$C$33,1,0)</f>
        <v>1</v>
      </c>
      <c r="X169" s="133">
        <f>'FORM 365'!AP162</f>
        <v>5</v>
      </c>
      <c r="Y169" s="133">
        <f>IF(X169='DATA GURU'!$C$33,1,0)</f>
        <v>1</v>
      </c>
      <c r="Z169" s="133">
        <f>'FORM 365'!AS162</f>
        <v>5</v>
      </c>
      <c r="AA169" s="133">
        <f>IF(Z169='DATA GURU'!$C$33,1,0)</f>
        <v>1</v>
      </c>
      <c r="AB169" s="133">
        <f>'FORM 365'!AV162</f>
        <v>0</v>
      </c>
      <c r="AC169" s="133">
        <f>IF(AB169='DATA GURU'!$C$33,1,0)</f>
        <v>0</v>
      </c>
      <c r="AD169" s="133">
        <f>'FORM 365'!AY162</f>
        <v>0</v>
      </c>
      <c r="AE169" s="133">
        <f>IF(AD169='DATA GURU'!$C$33,1,0)</f>
        <v>0</v>
      </c>
      <c r="AF169" s="133">
        <f>'FORM 365'!BB162</f>
        <v>0</v>
      </c>
      <c r="AG169" s="133">
        <f>IF(AF169='DATA GURU'!$C$33,1,0)</f>
        <v>0</v>
      </c>
      <c r="AH169" s="133">
        <f>'FORM 365'!BE162</f>
        <v>0</v>
      </c>
      <c r="AI169" s="133">
        <f>IF(AH169='DATA GURU'!$C$33,1,0)</f>
        <v>0</v>
      </c>
      <c r="AJ169" s="133">
        <f>'FORM 365'!BH162</f>
        <v>5</v>
      </c>
      <c r="AK169" s="133">
        <f>IF(AJ169='DATA GURU'!$C$33,1,0)</f>
        <v>1</v>
      </c>
      <c r="AL169" s="133">
        <f>'FORM 365'!BK162</f>
        <v>5</v>
      </c>
      <c r="AM169" s="133">
        <f>IF(AL169='DATA GURU'!$C$33,1,0)</f>
        <v>1</v>
      </c>
      <c r="AN169" s="133">
        <f>'FORM 365'!BN162</f>
        <v>5</v>
      </c>
      <c r="AO169" s="133">
        <f>IF(AN169='DATA GURU'!$C$33,1,0)</f>
        <v>1</v>
      </c>
      <c r="AP169" s="133">
        <f>'FORM 365'!BQ162</f>
        <v>5</v>
      </c>
      <c r="AQ169" s="133">
        <f>IF(AP169='DATA GURU'!$C$33,1,0)</f>
        <v>1</v>
      </c>
      <c r="AR169" s="133">
        <f>'FORM 365'!BT162</f>
        <v>5</v>
      </c>
      <c r="AS169" s="133">
        <f>IF(AR169='DATA GURU'!$C$33,1,0)</f>
        <v>1</v>
      </c>
      <c r="AT169" s="133">
        <f>'FORM 365'!BW162</f>
        <v>5</v>
      </c>
      <c r="AU169" s="133">
        <f>IF(AT169='DATA GURU'!$C$33,1,0)</f>
        <v>1</v>
      </c>
      <c r="AV169" s="134">
        <f t="shared" si="12"/>
        <v>11</v>
      </c>
      <c r="AW169" s="133">
        <f>'DATA GURU'!$C$23-AV169</f>
        <v>9</v>
      </c>
      <c r="AX169" s="135">
        <f>AV169*'DATA GURU'!$C$33</f>
        <v>55</v>
      </c>
      <c r="AY169" s="136" t="str">
        <f>IF(AX169&gt;='DATA GURU'!$C$21+20,"BAIK SEKALI",IF(AX169&gt;='DATA GURU'!$C$21,"BAIK ",IF(AX169&gt;='DATA GURU'!$C$21-10,"CUKUP",IF(AX169&gt;='DATA GURU'!$C$21-20,"KURANG",IF(AX169&lt;='DATA GURU'!$C$21-20,"KURANG SEKALI")))))</f>
        <v>KURANG</v>
      </c>
      <c r="AZ169" s="190" t="str">
        <f>'FORM 365'!K162</f>
        <v>XII IPA 1</v>
      </c>
      <c r="BB169" s="153" t="str">
        <f>IF(AZ169=KELAS!$N$3,COUNTIFS($B$10:$B$115,"&lt;"&amp;B169,$AZ$10:$AZ$115,KELAS!$N$3)+COUNTIFS($B$10:$B169,B169,$AZ$10:$AZ169,KELAS!$N$3),"")</f>
        <v/>
      </c>
    </row>
    <row r="170" spans="1:54" ht="15" x14ac:dyDescent="0.25">
      <c r="A170" s="3">
        <v>161</v>
      </c>
      <c r="B170" s="117" t="str">
        <f>'FORM 365'!E163</f>
        <v>DEWI AYU</v>
      </c>
      <c r="C170" s="207">
        <f>'FORM 365'!B163</f>
        <v>44173.324259259301</v>
      </c>
      <c r="D170" s="207"/>
      <c r="E170" s="205">
        <f>'FORM 365'!C163</f>
        <v>44173.372673611098</v>
      </c>
      <c r="F170" s="206"/>
      <c r="G170" s="179">
        <f>'FORM 365'!C163</f>
        <v>44173.372673611098</v>
      </c>
      <c r="H170" s="133">
        <f>'FORM 365'!R163</f>
        <v>5</v>
      </c>
      <c r="I170" s="133">
        <f>IF(H170='DATA GURU'!$C$33,1,0)</f>
        <v>1</v>
      </c>
      <c r="J170" s="133">
        <f>'FORM 365'!U163</f>
        <v>0</v>
      </c>
      <c r="K170" s="133">
        <f>IF(J170='DATA GURU'!$C$33,1,0)</f>
        <v>0</v>
      </c>
      <c r="L170" s="133">
        <f>'FORM 365'!X163</f>
        <v>0</v>
      </c>
      <c r="M170" s="133">
        <f>IF(L170='DATA GURU'!$C$33,1,0)</f>
        <v>0</v>
      </c>
      <c r="N170" s="133">
        <f>'FORM 365'!AA163</f>
        <v>0</v>
      </c>
      <c r="O170" s="133">
        <f>IF(N170='DATA GURU'!$C$33,1,0)</f>
        <v>0</v>
      </c>
      <c r="P170" s="133">
        <f>'FORM 365'!AD163</f>
        <v>0</v>
      </c>
      <c r="Q170" s="133">
        <f>IF(P170='DATA GURU'!$C$33,1,0)</f>
        <v>0</v>
      </c>
      <c r="R170" s="133">
        <f>'FORM 365'!AG163</f>
        <v>0</v>
      </c>
      <c r="S170" s="133">
        <f>IF(R170='DATA GURU'!$C$33,1,0)</f>
        <v>0</v>
      </c>
      <c r="T170" s="133">
        <f>'FORM 365'!AJ163</f>
        <v>0</v>
      </c>
      <c r="U170" s="133">
        <f>IF(T170='DATA GURU'!$C$33,1,0)</f>
        <v>0</v>
      </c>
      <c r="V170" s="133">
        <f>'FORM 365'!AM163</f>
        <v>0</v>
      </c>
      <c r="W170" s="133">
        <f>IF(V170='DATA GURU'!$C$33,1,0)</f>
        <v>0</v>
      </c>
      <c r="X170" s="133">
        <f>'FORM 365'!AP163</f>
        <v>0</v>
      </c>
      <c r="Y170" s="133">
        <f>IF(X170='DATA GURU'!$C$33,1,0)</f>
        <v>0</v>
      </c>
      <c r="Z170" s="133">
        <f>'FORM 365'!AS163</f>
        <v>0</v>
      </c>
      <c r="AA170" s="133">
        <f>IF(Z170='DATA GURU'!$C$33,1,0)</f>
        <v>0</v>
      </c>
      <c r="AB170" s="133">
        <f>'FORM 365'!AV163</f>
        <v>0</v>
      </c>
      <c r="AC170" s="133">
        <f>IF(AB170='DATA GURU'!$C$33,1,0)</f>
        <v>0</v>
      </c>
      <c r="AD170" s="133">
        <f>'FORM 365'!AY163</f>
        <v>0</v>
      </c>
      <c r="AE170" s="133">
        <f>IF(AD170='DATA GURU'!$C$33,1,0)</f>
        <v>0</v>
      </c>
      <c r="AF170" s="133">
        <f>'FORM 365'!BB163</f>
        <v>5</v>
      </c>
      <c r="AG170" s="133">
        <f>IF(AF170='DATA GURU'!$C$33,1,0)</f>
        <v>1</v>
      </c>
      <c r="AH170" s="133">
        <f>'FORM 365'!BE163</f>
        <v>5</v>
      </c>
      <c r="AI170" s="133">
        <f>IF(AH170='DATA GURU'!$C$33,1,0)</f>
        <v>1</v>
      </c>
      <c r="AJ170" s="133">
        <f>'FORM 365'!BH163</f>
        <v>5</v>
      </c>
      <c r="AK170" s="133">
        <f>IF(AJ170='DATA GURU'!$C$33,1,0)</f>
        <v>1</v>
      </c>
      <c r="AL170" s="133">
        <f>'FORM 365'!BK163</f>
        <v>0</v>
      </c>
      <c r="AM170" s="133">
        <f>IF(AL170='DATA GURU'!$C$33,1,0)</f>
        <v>0</v>
      </c>
      <c r="AN170" s="133">
        <f>'FORM 365'!BN163</f>
        <v>0</v>
      </c>
      <c r="AO170" s="133">
        <f>IF(AN170='DATA GURU'!$C$33,1,0)</f>
        <v>0</v>
      </c>
      <c r="AP170" s="133">
        <f>'FORM 365'!BQ163</f>
        <v>5</v>
      </c>
      <c r="AQ170" s="133">
        <f>IF(AP170='DATA GURU'!$C$33,1,0)</f>
        <v>1</v>
      </c>
      <c r="AR170" s="133">
        <f>'FORM 365'!BT163</f>
        <v>0</v>
      </c>
      <c r="AS170" s="133">
        <f>IF(AR170='DATA GURU'!$C$33,1,0)</f>
        <v>0</v>
      </c>
      <c r="AT170" s="133">
        <f>'FORM 365'!BW163</f>
        <v>5</v>
      </c>
      <c r="AU170" s="133">
        <f>IF(AT170='DATA GURU'!$C$33,1,0)</f>
        <v>1</v>
      </c>
      <c r="AV170" s="134">
        <f t="shared" si="12"/>
        <v>6</v>
      </c>
      <c r="AW170" s="133">
        <f>'DATA GURU'!$C$23-AV170</f>
        <v>14</v>
      </c>
      <c r="AX170" s="135">
        <f>AV170*'DATA GURU'!$C$33</f>
        <v>30</v>
      </c>
      <c r="AY170" s="136" t="str">
        <f>IF(AX170&gt;='DATA GURU'!$C$21+20,"BAIK SEKALI",IF(AX170&gt;='DATA GURU'!$C$21,"BAIK ",IF(AX170&gt;='DATA GURU'!$C$21-10,"CUKUP",IF(AX170&gt;='DATA GURU'!$C$21-20,"KURANG",IF(AX170&lt;='DATA GURU'!$C$21-20,"KURANG SEKALI")))))</f>
        <v>KURANG SEKALI</v>
      </c>
      <c r="AZ170" s="190" t="str">
        <f>'FORM 365'!K163</f>
        <v>XII IPA 1</v>
      </c>
      <c r="BB170" s="153" t="str">
        <f>IF(AZ170=KELAS!$N$3,COUNTIFS($B$10:$B$115,"&lt;"&amp;B170,$AZ$10:$AZ$115,KELAS!$N$3)+COUNTIFS($B$10:$B170,B170,$AZ$10:$AZ170,KELAS!$N$3),"")</f>
        <v/>
      </c>
    </row>
    <row r="171" spans="1:54" ht="15" x14ac:dyDescent="0.25">
      <c r="A171" s="1">
        <v>162</v>
      </c>
      <c r="B171" s="117" t="str">
        <f>'FORM 365'!E164</f>
        <v>SAPRIDA SAPRIDA</v>
      </c>
      <c r="C171" s="207">
        <f>'FORM 365'!B164</f>
        <v>44173.369108796302</v>
      </c>
      <c r="D171" s="207"/>
      <c r="E171" s="205">
        <f>'FORM 365'!C164</f>
        <v>44173.374074074098</v>
      </c>
      <c r="F171" s="206"/>
      <c r="G171" s="179">
        <f>'FORM 365'!C164</f>
        <v>44173.374074074098</v>
      </c>
      <c r="H171" s="133">
        <f>'FORM 365'!R164</f>
        <v>5</v>
      </c>
      <c r="I171" s="133">
        <f>IF(H171='DATA GURU'!$C$33,1,0)</f>
        <v>1</v>
      </c>
      <c r="J171" s="133">
        <f>'FORM 365'!U164</f>
        <v>5</v>
      </c>
      <c r="K171" s="133">
        <f>IF(J171='DATA GURU'!$C$33,1,0)</f>
        <v>1</v>
      </c>
      <c r="L171" s="133">
        <f>'FORM 365'!X164</f>
        <v>0</v>
      </c>
      <c r="M171" s="133">
        <f>IF(L171='DATA GURU'!$C$33,1,0)</f>
        <v>0</v>
      </c>
      <c r="N171" s="133">
        <f>'FORM 365'!AA164</f>
        <v>0</v>
      </c>
      <c r="O171" s="133">
        <f>IF(N171='DATA GURU'!$C$33,1,0)</f>
        <v>0</v>
      </c>
      <c r="P171" s="133">
        <f>'FORM 365'!AD164</f>
        <v>0</v>
      </c>
      <c r="Q171" s="133">
        <f>IF(P171='DATA GURU'!$C$33,1,0)</f>
        <v>0</v>
      </c>
      <c r="R171" s="133">
        <f>'FORM 365'!AG164</f>
        <v>5</v>
      </c>
      <c r="S171" s="133">
        <f>IF(R171='DATA GURU'!$C$33,1,0)</f>
        <v>1</v>
      </c>
      <c r="T171" s="133">
        <f>'FORM 365'!AJ164</f>
        <v>5</v>
      </c>
      <c r="U171" s="133">
        <f>IF(T171='DATA GURU'!$C$33,1,0)</f>
        <v>1</v>
      </c>
      <c r="V171" s="133">
        <f>'FORM 365'!AM164</f>
        <v>0</v>
      </c>
      <c r="W171" s="133">
        <f>IF(V171='DATA GURU'!$C$33,1,0)</f>
        <v>0</v>
      </c>
      <c r="X171" s="133">
        <f>'FORM 365'!AP164</f>
        <v>0</v>
      </c>
      <c r="Y171" s="133">
        <f>IF(X171='DATA GURU'!$C$33,1,0)</f>
        <v>0</v>
      </c>
      <c r="Z171" s="133">
        <f>'FORM 365'!AS164</f>
        <v>0</v>
      </c>
      <c r="AA171" s="133">
        <f>IF(Z171='DATA GURU'!$C$33,1,0)</f>
        <v>0</v>
      </c>
      <c r="AB171" s="133">
        <f>'FORM 365'!AV164</f>
        <v>0</v>
      </c>
      <c r="AC171" s="133">
        <f>IF(AB171='DATA GURU'!$C$33,1,0)</f>
        <v>0</v>
      </c>
      <c r="AD171" s="133">
        <f>'FORM 365'!AY164</f>
        <v>0</v>
      </c>
      <c r="AE171" s="133">
        <f>IF(AD171='DATA GURU'!$C$33,1,0)</f>
        <v>0</v>
      </c>
      <c r="AF171" s="133">
        <f>'FORM 365'!BB164</f>
        <v>5</v>
      </c>
      <c r="AG171" s="133">
        <f>IF(AF171='DATA GURU'!$C$33,1,0)</f>
        <v>1</v>
      </c>
      <c r="AH171" s="133">
        <f>'FORM 365'!BE164</f>
        <v>0</v>
      </c>
      <c r="AI171" s="133">
        <f>IF(AH171='DATA GURU'!$C$33,1,0)</f>
        <v>0</v>
      </c>
      <c r="AJ171" s="133">
        <f>'FORM 365'!BH164</f>
        <v>5</v>
      </c>
      <c r="AK171" s="133">
        <f>IF(AJ171='DATA GURU'!$C$33,1,0)</f>
        <v>1</v>
      </c>
      <c r="AL171" s="133">
        <f>'FORM 365'!BK164</f>
        <v>5</v>
      </c>
      <c r="AM171" s="133">
        <f>IF(AL171='DATA GURU'!$C$33,1,0)</f>
        <v>1</v>
      </c>
      <c r="AN171" s="133">
        <f>'FORM 365'!BN164</f>
        <v>0</v>
      </c>
      <c r="AO171" s="133">
        <f>IF(AN171='DATA GURU'!$C$33,1,0)</f>
        <v>0</v>
      </c>
      <c r="AP171" s="133">
        <f>'FORM 365'!BQ164</f>
        <v>5</v>
      </c>
      <c r="AQ171" s="133">
        <f>IF(AP171='DATA GURU'!$C$33,1,0)</f>
        <v>1</v>
      </c>
      <c r="AR171" s="133">
        <f>'FORM 365'!BT164</f>
        <v>5</v>
      </c>
      <c r="AS171" s="133">
        <f>IF(AR171='DATA GURU'!$C$33,1,0)</f>
        <v>1</v>
      </c>
      <c r="AT171" s="133">
        <f>'FORM 365'!BW164</f>
        <v>5</v>
      </c>
      <c r="AU171" s="133">
        <f>IF(AT171='DATA GURU'!$C$33,1,0)</f>
        <v>1</v>
      </c>
      <c r="AV171" s="134">
        <f t="shared" si="12"/>
        <v>10</v>
      </c>
      <c r="AW171" s="133">
        <f>'DATA GURU'!$C$23-AV171</f>
        <v>10</v>
      </c>
      <c r="AX171" s="135">
        <f>AV171*'DATA GURU'!$C$33</f>
        <v>50</v>
      </c>
      <c r="AY171" s="136" t="str">
        <f>IF(AX171&gt;='DATA GURU'!$C$21+20,"BAIK SEKALI",IF(AX171&gt;='DATA GURU'!$C$21,"BAIK ",IF(AX171&gt;='DATA GURU'!$C$21-10,"CUKUP",IF(AX171&gt;='DATA GURU'!$C$21-20,"KURANG",IF(AX171&lt;='DATA GURU'!$C$21-20,"KURANG SEKALI")))))</f>
        <v>KURANG SEKALI</v>
      </c>
      <c r="AZ171" s="190" t="str">
        <f>'FORM 365'!K164</f>
        <v>XII IPS 3</v>
      </c>
      <c r="BB171" s="153" t="str">
        <f>IF(AZ171=KELAS!$N$3,COUNTIFS($B$10:$B$115,"&lt;"&amp;B171,$AZ$10:$AZ$115,KELAS!$N$3)+COUNTIFS($B$10:$B171,B171,$AZ$10:$AZ171,KELAS!$N$3),"")</f>
        <v/>
      </c>
    </row>
    <row r="172" spans="1:54" ht="15" x14ac:dyDescent="0.25">
      <c r="A172" s="3">
        <v>163</v>
      </c>
      <c r="B172" s="117" t="str">
        <f>'FORM 365'!E165</f>
        <v>NURVATIMAH NURVATIMAH</v>
      </c>
      <c r="C172" s="207">
        <f>'FORM 365'!B165</f>
        <v>44173.3141203704</v>
      </c>
      <c r="D172" s="207"/>
      <c r="E172" s="205">
        <f>'FORM 365'!C165</f>
        <v>44173.374398148102</v>
      </c>
      <c r="F172" s="206"/>
      <c r="G172" s="179">
        <f>'FORM 365'!C165</f>
        <v>44173.374398148102</v>
      </c>
      <c r="H172" s="133">
        <f>'FORM 365'!R165</f>
        <v>5</v>
      </c>
      <c r="I172" s="133">
        <f>IF(H172='DATA GURU'!$C$33,1,0)</f>
        <v>1</v>
      </c>
      <c r="J172" s="133">
        <f>'FORM 365'!U165</f>
        <v>5</v>
      </c>
      <c r="K172" s="133">
        <f>IF(J172='DATA GURU'!$C$33,1,0)</f>
        <v>1</v>
      </c>
      <c r="L172" s="133">
        <f>'FORM 365'!X165</f>
        <v>0</v>
      </c>
      <c r="M172" s="133">
        <f>IF(L172='DATA GURU'!$C$33,1,0)</f>
        <v>0</v>
      </c>
      <c r="N172" s="133">
        <f>'FORM 365'!AA165</f>
        <v>5</v>
      </c>
      <c r="O172" s="133">
        <f>IF(N172='DATA GURU'!$C$33,1,0)</f>
        <v>1</v>
      </c>
      <c r="P172" s="133">
        <f>'FORM 365'!AD165</f>
        <v>5</v>
      </c>
      <c r="Q172" s="133">
        <f>IF(P172='DATA GURU'!$C$33,1,0)</f>
        <v>1</v>
      </c>
      <c r="R172" s="133">
        <f>'FORM 365'!AG165</f>
        <v>5</v>
      </c>
      <c r="S172" s="133">
        <f>IF(R172='DATA GURU'!$C$33,1,0)</f>
        <v>1</v>
      </c>
      <c r="T172" s="133">
        <f>'FORM 365'!AJ165</f>
        <v>5</v>
      </c>
      <c r="U172" s="133">
        <f>IF(T172='DATA GURU'!$C$33,1,0)</f>
        <v>1</v>
      </c>
      <c r="V172" s="133">
        <f>'FORM 365'!AM165</f>
        <v>5</v>
      </c>
      <c r="W172" s="133">
        <f>IF(V172='DATA GURU'!$C$33,1,0)</f>
        <v>1</v>
      </c>
      <c r="X172" s="133">
        <f>'FORM 365'!AP165</f>
        <v>5</v>
      </c>
      <c r="Y172" s="133">
        <f>IF(X172='DATA GURU'!$C$33,1,0)</f>
        <v>1</v>
      </c>
      <c r="Z172" s="133">
        <f>'FORM 365'!AS165</f>
        <v>5</v>
      </c>
      <c r="AA172" s="133">
        <f>IF(Z172='DATA GURU'!$C$33,1,0)</f>
        <v>1</v>
      </c>
      <c r="AB172" s="133">
        <f>'FORM 365'!AV165</f>
        <v>5</v>
      </c>
      <c r="AC172" s="133">
        <f>IF(AB172='DATA GURU'!$C$33,1,0)</f>
        <v>1</v>
      </c>
      <c r="AD172" s="133">
        <f>'FORM 365'!AY165</f>
        <v>5</v>
      </c>
      <c r="AE172" s="133">
        <f>IF(AD172='DATA GURU'!$C$33,1,0)</f>
        <v>1</v>
      </c>
      <c r="AF172" s="133">
        <f>'FORM 365'!BB165</f>
        <v>5</v>
      </c>
      <c r="AG172" s="133">
        <f>IF(AF172='DATA GURU'!$C$33,1,0)</f>
        <v>1</v>
      </c>
      <c r="AH172" s="133">
        <f>'FORM 365'!BE165</f>
        <v>5</v>
      </c>
      <c r="AI172" s="133">
        <f>IF(AH172='DATA GURU'!$C$33,1,0)</f>
        <v>1</v>
      </c>
      <c r="AJ172" s="133">
        <f>'FORM 365'!BH165</f>
        <v>5</v>
      </c>
      <c r="AK172" s="133">
        <f>IF(AJ172='DATA GURU'!$C$33,1,0)</f>
        <v>1</v>
      </c>
      <c r="AL172" s="133">
        <f>'FORM 365'!BK165</f>
        <v>5</v>
      </c>
      <c r="AM172" s="133">
        <f>IF(AL172='DATA GURU'!$C$33,1,0)</f>
        <v>1</v>
      </c>
      <c r="AN172" s="133">
        <f>'FORM 365'!BN165</f>
        <v>5</v>
      </c>
      <c r="AO172" s="133">
        <f>IF(AN172='DATA GURU'!$C$33,1,0)</f>
        <v>1</v>
      </c>
      <c r="AP172" s="133">
        <f>'FORM 365'!BQ165</f>
        <v>5</v>
      </c>
      <c r="AQ172" s="133">
        <f>IF(AP172='DATA GURU'!$C$33,1,0)</f>
        <v>1</v>
      </c>
      <c r="AR172" s="133">
        <f>'FORM 365'!BT165</f>
        <v>5</v>
      </c>
      <c r="AS172" s="133">
        <f>IF(AR172='DATA GURU'!$C$33,1,0)</f>
        <v>1</v>
      </c>
      <c r="AT172" s="133">
        <f>'FORM 365'!BW165</f>
        <v>5</v>
      </c>
      <c r="AU172" s="133">
        <f>IF(AT172='DATA GURU'!$C$33,1,0)</f>
        <v>1</v>
      </c>
      <c r="AV172" s="134">
        <f t="shared" si="12"/>
        <v>19</v>
      </c>
      <c r="AW172" s="133">
        <f>'DATA GURU'!$C$23-AV172</f>
        <v>1</v>
      </c>
      <c r="AX172" s="135">
        <f>AV172*'DATA GURU'!$C$33</f>
        <v>95</v>
      </c>
      <c r="AY172" s="136" t="str">
        <f>IF(AX172&gt;='DATA GURU'!$C$21+20,"BAIK SEKALI",IF(AX172&gt;='DATA GURU'!$C$21,"BAIK ",IF(AX172&gt;='DATA GURU'!$C$21-10,"CUKUP",IF(AX172&gt;='DATA GURU'!$C$21-20,"KURANG",IF(AX172&lt;='DATA GURU'!$C$21-20,"KURANG SEKALI")))))</f>
        <v>BAIK SEKALI</v>
      </c>
      <c r="AZ172" s="190" t="str">
        <f>'FORM 365'!K165</f>
        <v>XII IPS 1</v>
      </c>
      <c r="BB172" s="153">
        <f>IF(AZ172=KELAS!$N$3,COUNTIFS($B$10:$B$115,"&lt;"&amp;B172,$AZ$10:$AZ$115,KELAS!$N$3)+COUNTIFS($B$10:$B172,B172,$AZ$10:$AZ172,KELAS!$N$3),"")</f>
        <v>10</v>
      </c>
    </row>
    <row r="173" spans="1:54" ht="15" x14ac:dyDescent="0.25">
      <c r="A173" s="1">
        <v>164</v>
      </c>
      <c r="B173" s="117">
        <f>'FORM 365'!E166</f>
        <v>0</v>
      </c>
      <c r="C173" s="207">
        <f>'FORM 365'!B166</f>
        <v>0</v>
      </c>
      <c r="D173" s="207"/>
      <c r="E173" s="205">
        <f>'FORM 365'!C166</f>
        <v>0</v>
      </c>
      <c r="F173" s="206"/>
      <c r="G173" s="179">
        <f>'FORM 365'!C166</f>
        <v>0</v>
      </c>
      <c r="H173" s="133">
        <f>'FORM 365'!R166</f>
        <v>0</v>
      </c>
      <c r="I173" s="133">
        <f>IF(H173='DATA GURU'!$C$33,1,0)</f>
        <v>0</v>
      </c>
      <c r="J173" s="133">
        <f>'FORM 365'!U166</f>
        <v>0</v>
      </c>
      <c r="K173" s="133">
        <f>IF(J173='DATA GURU'!$C$33,1,0)</f>
        <v>0</v>
      </c>
      <c r="L173" s="133">
        <f>'FORM 365'!X166</f>
        <v>0</v>
      </c>
      <c r="M173" s="133">
        <f>IF(L173='DATA GURU'!$C$33,1,0)</f>
        <v>0</v>
      </c>
      <c r="N173" s="133">
        <f>'FORM 365'!AA166</f>
        <v>0</v>
      </c>
      <c r="O173" s="133">
        <f>IF(N173='DATA GURU'!$C$33,1,0)</f>
        <v>0</v>
      </c>
      <c r="P173" s="133">
        <f>'FORM 365'!AD166</f>
        <v>0</v>
      </c>
      <c r="Q173" s="133">
        <f>IF(P173='DATA GURU'!$C$33,1,0)</f>
        <v>0</v>
      </c>
      <c r="R173" s="133">
        <f>'FORM 365'!AG166</f>
        <v>0</v>
      </c>
      <c r="S173" s="133">
        <f>IF(R173='DATA GURU'!$C$33,1,0)</f>
        <v>0</v>
      </c>
      <c r="T173" s="133">
        <f>'FORM 365'!AJ166</f>
        <v>0</v>
      </c>
      <c r="U173" s="133">
        <f>IF(T173='DATA GURU'!$C$33,1,0)</f>
        <v>0</v>
      </c>
      <c r="V173" s="133">
        <f>'FORM 365'!AM166</f>
        <v>0</v>
      </c>
      <c r="W173" s="133">
        <f>IF(V173='DATA GURU'!$C$33,1,0)</f>
        <v>0</v>
      </c>
      <c r="X173" s="133">
        <f>'FORM 365'!AP166</f>
        <v>0</v>
      </c>
      <c r="Y173" s="133">
        <f>IF(X173='DATA GURU'!$C$33,1,0)</f>
        <v>0</v>
      </c>
      <c r="Z173" s="133">
        <f>'FORM 365'!AS166</f>
        <v>0</v>
      </c>
      <c r="AA173" s="133">
        <f>IF(Z173='DATA GURU'!$C$33,1,0)</f>
        <v>0</v>
      </c>
      <c r="AB173" s="133">
        <f>'FORM 365'!AV166</f>
        <v>0</v>
      </c>
      <c r="AC173" s="133">
        <f>IF(AB173='DATA GURU'!$C$33,1,0)</f>
        <v>0</v>
      </c>
      <c r="AD173" s="133">
        <f>'FORM 365'!AY166</f>
        <v>0</v>
      </c>
      <c r="AE173" s="133">
        <f>IF(AD173='DATA GURU'!$C$33,1,0)</f>
        <v>0</v>
      </c>
      <c r="AF173" s="133">
        <f>'FORM 365'!BB166</f>
        <v>0</v>
      </c>
      <c r="AG173" s="133">
        <f>IF(AF173='DATA GURU'!$C$33,1,0)</f>
        <v>0</v>
      </c>
      <c r="AH173" s="133">
        <f>'FORM 365'!BE166</f>
        <v>0</v>
      </c>
      <c r="AI173" s="133">
        <f>IF(AH173='DATA GURU'!$C$33,1,0)</f>
        <v>0</v>
      </c>
      <c r="AJ173" s="133">
        <f>'FORM 365'!BH166</f>
        <v>0</v>
      </c>
      <c r="AK173" s="133">
        <f>IF(AJ173='DATA GURU'!$C$33,1,0)</f>
        <v>0</v>
      </c>
      <c r="AL173" s="133">
        <f>'FORM 365'!BK166</f>
        <v>0</v>
      </c>
      <c r="AM173" s="133">
        <f>IF(AL173='DATA GURU'!$C$33,1,0)</f>
        <v>0</v>
      </c>
      <c r="AN173" s="133">
        <f>'FORM 365'!BN166</f>
        <v>0</v>
      </c>
      <c r="AO173" s="133">
        <f>IF(AN173='DATA GURU'!$C$33,1,0)</f>
        <v>0</v>
      </c>
      <c r="AP173" s="133">
        <f>'FORM 365'!BQ166</f>
        <v>0</v>
      </c>
      <c r="AQ173" s="133">
        <f>IF(AP173='DATA GURU'!$C$33,1,0)</f>
        <v>0</v>
      </c>
      <c r="AR173" s="133">
        <f>'FORM 365'!BT166</f>
        <v>0</v>
      </c>
      <c r="AS173" s="133">
        <f>IF(AR173='DATA GURU'!$C$33,1,0)</f>
        <v>0</v>
      </c>
      <c r="AT173" s="133">
        <f>'FORM 365'!BW166</f>
        <v>0</v>
      </c>
      <c r="AU173" s="133">
        <f>IF(AT173='DATA GURU'!$C$33,1,0)</f>
        <v>0</v>
      </c>
      <c r="AV173" s="134">
        <f t="shared" si="12"/>
        <v>0</v>
      </c>
      <c r="AW173" s="133">
        <f>'DATA GURU'!$C$23-AV173</f>
        <v>20</v>
      </c>
      <c r="AX173" s="135">
        <f>AV173*'DATA GURU'!$C$33</f>
        <v>0</v>
      </c>
      <c r="AY173" s="136" t="str">
        <f>IF(AX173&gt;='DATA GURU'!$C$21+20,"BAIK SEKALI",IF(AX173&gt;='DATA GURU'!$C$21,"BAIK ",IF(AX173&gt;='DATA GURU'!$C$21-10,"CUKUP",IF(AX173&gt;='DATA GURU'!$C$21-20,"KURANG",IF(AX173&lt;='DATA GURU'!$C$21-20,"KURANG SEKALI")))))</f>
        <v>KURANG SEKALI</v>
      </c>
      <c r="AZ173" s="190">
        <f>'FORM 365'!K166</f>
        <v>0</v>
      </c>
      <c r="BB173" s="153" t="str">
        <f>IF(AZ173=KELAS!$N$3,COUNTIFS($B$10:$B$115,"&lt;"&amp;B173,$AZ$10:$AZ$115,KELAS!$N$3)+COUNTIFS($B$10:$B173,B173,$AZ$10:$AZ173,KELAS!$N$3),"")</f>
        <v/>
      </c>
    </row>
    <row r="174" spans="1:54" ht="15" x14ac:dyDescent="0.25">
      <c r="A174" s="3">
        <v>165</v>
      </c>
      <c r="B174" s="117">
        <f>'FORM 365'!E167</f>
        <v>0</v>
      </c>
      <c r="C174" s="207">
        <f>'FORM 365'!B167</f>
        <v>0</v>
      </c>
      <c r="D174" s="207"/>
      <c r="E174" s="205">
        <f>'FORM 365'!C167</f>
        <v>0</v>
      </c>
      <c r="F174" s="206"/>
      <c r="G174" s="179">
        <f>'FORM 365'!C167</f>
        <v>0</v>
      </c>
      <c r="H174" s="133">
        <f>'FORM 365'!R167</f>
        <v>0</v>
      </c>
      <c r="I174" s="133">
        <f>IF(H174='DATA GURU'!$C$33,1,0)</f>
        <v>0</v>
      </c>
      <c r="J174" s="133">
        <f>'FORM 365'!U167</f>
        <v>0</v>
      </c>
      <c r="K174" s="133">
        <f>IF(J174='DATA GURU'!$C$33,1,0)</f>
        <v>0</v>
      </c>
      <c r="L174" s="133">
        <f>'FORM 365'!X167</f>
        <v>0</v>
      </c>
      <c r="M174" s="133">
        <f>IF(L174='DATA GURU'!$C$33,1,0)</f>
        <v>0</v>
      </c>
      <c r="N174" s="133">
        <f>'FORM 365'!AA167</f>
        <v>0</v>
      </c>
      <c r="O174" s="133">
        <f>IF(N174='DATA GURU'!$C$33,1,0)</f>
        <v>0</v>
      </c>
      <c r="P174" s="133">
        <f>'FORM 365'!AD167</f>
        <v>0</v>
      </c>
      <c r="Q174" s="133">
        <f>IF(P174='DATA GURU'!$C$33,1,0)</f>
        <v>0</v>
      </c>
      <c r="R174" s="133">
        <f>'FORM 365'!AG167</f>
        <v>0</v>
      </c>
      <c r="S174" s="133">
        <f>IF(R174='DATA GURU'!$C$33,1,0)</f>
        <v>0</v>
      </c>
      <c r="T174" s="133">
        <f>'FORM 365'!AJ167</f>
        <v>0</v>
      </c>
      <c r="U174" s="133">
        <f>IF(T174='DATA GURU'!$C$33,1,0)</f>
        <v>0</v>
      </c>
      <c r="V174" s="133">
        <f>'FORM 365'!AM167</f>
        <v>0</v>
      </c>
      <c r="W174" s="133">
        <f>IF(V174='DATA GURU'!$C$33,1,0)</f>
        <v>0</v>
      </c>
      <c r="X174" s="133">
        <f>'FORM 365'!AP167</f>
        <v>0</v>
      </c>
      <c r="Y174" s="133">
        <f>IF(X174='DATA GURU'!$C$33,1,0)</f>
        <v>0</v>
      </c>
      <c r="Z174" s="133">
        <f>'FORM 365'!AS167</f>
        <v>0</v>
      </c>
      <c r="AA174" s="133">
        <f>IF(Z174='DATA GURU'!$C$33,1,0)</f>
        <v>0</v>
      </c>
      <c r="AB174" s="133">
        <f>'FORM 365'!AV167</f>
        <v>0</v>
      </c>
      <c r="AC174" s="133">
        <f>IF(AB174='DATA GURU'!$C$33,1,0)</f>
        <v>0</v>
      </c>
      <c r="AD174" s="133">
        <f>'FORM 365'!AY167</f>
        <v>0</v>
      </c>
      <c r="AE174" s="133">
        <f>IF(AD174='DATA GURU'!$C$33,1,0)</f>
        <v>0</v>
      </c>
      <c r="AF174" s="133">
        <f>'FORM 365'!BB167</f>
        <v>0</v>
      </c>
      <c r="AG174" s="133">
        <f>IF(AF174='DATA GURU'!$C$33,1,0)</f>
        <v>0</v>
      </c>
      <c r="AH174" s="133">
        <f>'FORM 365'!BE167</f>
        <v>0</v>
      </c>
      <c r="AI174" s="133">
        <f>IF(AH174='DATA GURU'!$C$33,1,0)</f>
        <v>0</v>
      </c>
      <c r="AJ174" s="133">
        <f>'FORM 365'!BH167</f>
        <v>0</v>
      </c>
      <c r="AK174" s="133">
        <f>IF(AJ174='DATA GURU'!$C$33,1,0)</f>
        <v>0</v>
      </c>
      <c r="AL174" s="133">
        <f>'FORM 365'!BK167</f>
        <v>0</v>
      </c>
      <c r="AM174" s="133">
        <f>IF(AL174='DATA GURU'!$C$33,1,0)</f>
        <v>0</v>
      </c>
      <c r="AN174" s="133">
        <f>'FORM 365'!BN167</f>
        <v>0</v>
      </c>
      <c r="AO174" s="133">
        <f>IF(AN174='DATA GURU'!$C$33,1,0)</f>
        <v>0</v>
      </c>
      <c r="AP174" s="133">
        <f>'FORM 365'!BQ167</f>
        <v>0</v>
      </c>
      <c r="AQ174" s="133">
        <f>IF(AP174='DATA GURU'!$C$33,1,0)</f>
        <v>0</v>
      </c>
      <c r="AR174" s="133">
        <f>'FORM 365'!BT167</f>
        <v>0</v>
      </c>
      <c r="AS174" s="133">
        <f>IF(AR174='DATA GURU'!$C$33,1,0)</f>
        <v>0</v>
      </c>
      <c r="AT174" s="133">
        <f>'FORM 365'!BW167</f>
        <v>0</v>
      </c>
      <c r="AU174" s="133">
        <f>IF(AT174='DATA GURU'!$C$33,1,0)</f>
        <v>0</v>
      </c>
      <c r="AV174" s="134">
        <f t="shared" si="12"/>
        <v>0</v>
      </c>
      <c r="AW174" s="133">
        <f>'DATA GURU'!$C$23-AV174</f>
        <v>20</v>
      </c>
      <c r="AX174" s="135">
        <f>AV174*'DATA GURU'!$C$33</f>
        <v>0</v>
      </c>
      <c r="AY174" s="136" t="str">
        <f>IF(AX174&gt;='DATA GURU'!$C$21+20,"BAIK SEKALI",IF(AX174&gt;='DATA GURU'!$C$21,"BAIK ",IF(AX174&gt;='DATA GURU'!$C$21-10,"CUKUP",IF(AX174&gt;='DATA GURU'!$C$21-20,"KURANG",IF(AX174&lt;='DATA GURU'!$C$21-20,"KURANG SEKALI")))))</f>
        <v>KURANG SEKALI</v>
      </c>
      <c r="AZ174" s="190">
        <f>'FORM 365'!K167</f>
        <v>0</v>
      </c>
      <c r="BB174" s="153" t="str">
        <f>IF(AZ174=KELAS!$N$3,COUNTIFS($B$10:$B$115,"&lt;"&amp;B174,$AZ$10:$AZ$115,KELAS!$N$3)+COUNTIFS($B$10:$B174,B174,$AZ$10:$AZ174,KELAS!$N$3),"")</f>
        <v/>
      </c>
    </row>
    <row r="175" spans="1:54" ht="15" x14ac:dyDescent="0.25">
      <c r="A175" s="1">
        <v>166</v>
      </c>
      <c r="B175" s="117">
        <f>'FORM 365'!E168</f>
        <v>0</v>
      </c>
      <c r="C175" s="207">
        <f>'FORM 365'!B168</f>
        <v>0</v>
      </c>
      <c r="D175" s="207"/>
      <c r="E175" s="205">
        <f>'FORM 365'!C168</f>
        <v>0</v>
      </c>
      <c r="F175" s="206"/>
      <c r="G175" s="179">
        <f>'FORM 365'!C168</f>
        <v>0</v>
      </c>
      <c r="H175" s="133">
        <f>'FORM 365'!R168</f>
        <v>0</v>
      </c>
      <c r="I175" s="133">
        <f>IF(H175='DATA GURU'!$C$33,1,0)</f>
        <v>0</v>
      </c>
      <c r="J175" s="133">
        <f>'FORM 365'!U168</f>
        <v>0</v>
      </c>
      <c r="K175" s="133">
        <f>IF(J175='DATA GURU'!$C$33,1,0)</f>
        <v>0</v>
      </c>
      <c r="L175" s="133">
        <f>'FORM 365'!X168</f>
        <v>0</v>
      </c>
      <c r="M175" s="133">
        <f>IF(L175='DATA GURU'!$C$33,1,0)</f>
        <v>0</v>
      </c>
      <c r="N175" s="133">
        <f>'FORM 365'!AA168</f>
        <v>0</v>
      </c>
      <c r="O175" s="133">
        <f>IF(N175='DATA GURU'!$C$33,1,0)</f>
        <v>0</v>
      </c>
      <c r="P175" s="133">
        <f>'FORM 365'!AD168</f>
        <v>0</v>
      </c>
      <c r="Q175" s="133">
        <f>IF(P175='DATA GURU'!$C$33,1,0)</f>
        <v>0</v>
      </c>
      <c r="R175" s="133">
        <f>'FORM 365'!AG168</f>
        <v>0</v>
      </c>
      <c r="S175" s="133">
        <f>IF(R175='DATA GURU'!$C$33,1,0)</f>
        <v>0</v>
      </c>
      <c r="T175" s="133">
        <f>'FORM 365'!AJ168</f>
        <v>0</v>
      </c>
      <c r="U175" s="133">
        <f>IF(T175='DATA GURU'!$C$33,1,0)</f>
        <v>0</v>
      </c>
      <c r="V175" s="133">
        <f>'FORM 365'!AM168</f>
        <v>0</v>
      </c>
      <c r="W175" s="133">
        <f>IF(V175='DATA GURU'!$C$33,1,0)</f>
        <v>0</v>
      </c>
      <c r="X175" s="133">
        <f>'FORM 365'!AP168</f>
        <v>0</v>
      </c>
      <c r="Y175" s="133">
        <f>IF(X175='DATA GURU'!$C$33,1,0)</f>
        <v>0</v>
      </c>
      <c r="Z175" s="133">
        <f>'FORM 365'!AS168</f>
        <v>0</v>
      </c>
      <c r="AA175" s="133">
        <f>IF(Z175='DATA GURU'!$C$33,1,0)</f>
        <v>0</v>
      </c>
      <c r="AB175" s="133">
        <f>'FORM 365'!AV168</f>
        <v>0</v>
      </c>
      <c r="AC175" s="133">
        <f>IF(AB175='DATA GURU'!$C$33,1,0)</f>
        <v>0</v>
      </c>
      <c r="AD175" s="133">
        <f>'FORM 365'!AY168</f>
        <v>0</v>
      </c>
      <c r="AE175" s="133">
        <f>IF(AD175='DATA GURU'!$C$33,1,0)</f>
        <v>0</v>
      </c>
      <c r="AF175" s="133">
        <f>'FORM 365'!BB168</f>
        <v>0</v>
      </c>
      <c r="AG175" s="133">
        <f>IF(AF175='DATA GURU'!$C$33,1,0)</f>
        <v>0</v>
      </c>
      <c r="AH175" s="133">
        <f>'FORM 365'!BE168</f>
        <v>0</v>
      </c>
      <c r="AI175" s="133">
        <f>IF(AH175='DATA GURU'!$C$33,1,0)</f>
        <v>0</v>
      </c>
      <c r="AJ175" s="133">
        <f>'FORM 365'!BH168</f>
        <v>0</v>
      </c>
      <c r="AK175" s="133">
        <f>IF(AJ175='DATA GURU'!$C$33,1,0)</f>
        <v>0</v>
      </c>
      <c r="AL175" s="133">
        <f>'FORM 365'!BK168</f>
        <v>0</v>
      </c>
      <c r="AM175" s="133">
        <f>IF(AL175='DATA GURU'!$C$33,1,0)</f>
        <v>0</v>
      </c>
      <c r="AN175" s="133">
        <f>'FORM 365'!BN168</f>
        <v>0</v>
      </c>
      <c r="AO175" s="133">
        <f>IF(AN175='DATA GURU'!$C$33,1,0)</f>
        <v>0</v>
      </c>
      <c r="AP175" s="133">
        <f>'FORM 365'!BQ168</f>
        <v>0</v>
      </c>
      <c r="AQ175" s="133">
        <f>IF(AP175='DATA GURU'!$C$33,1,0)</f>
        <v>0</v>
      </c>
      <c r="AR175" s="133">
        <f>'FORM 365'!BT168</f>
        <v>0</v>
      </c>
      <c r="AS175" s="133">
        <f>IF(AR175='DATA GURU'!$C$33,1,0)</f>
        <v>0</v>
      </c>
      <c r="AT175" s="133">
        <f>'FORM 365'!BW168</f>
        <v>0</v>
      </c>
      <c r="AU175" s="133">
        <f>IF(AT175='DATA GURU'!$C$33,1,0)</f>
        <v>0</v>
      </c>
      <c r="AV175" s="134">
        <f t="shared" si="12"/>
        <v>0</v>
      </c>
      <c r="AW175" s="133">
        <f>'DATA GURU'!$C$23-AV175</f>
        <v>20</v>
      </c>
      <c r="AX175" s="135">
        <f>AV175*'DATA GURU'!$C$33</f>
        <v>0</v>
      </c>
      <c r="AY175" s="136" t="str">
        <f>IF(AX175&gt;='DATA GURU'!$C$21+20,"BAIK SEKALI",IF(AX175&gt;='DATA GURU'!$C$21,"BAIK ",IF(AX175&gt;='DATA GURU'!$C$21-10,"CUKUP",IF(AX175&gt;='DATA GURU'!$C$21-20,"KURANG",IF(AX175&lt;='DATA GURU'!$C$21-20,"KURANG SEKALI")))))</f>
        <v>KURANG SEKALI</v>
      </c>
      <c r="AZ175" s="190">
        <f>'FORM 365'!K168</f>
        <v>0</v>
      </c>
      <c r="BB175" s="153" t="str">
        <f>IF(AZ175=KELAS!$N$3,COUNTIFS($B$10:$B$115,"&lt;"&amp;B175,$AZ$10:$AZ$115,KELAS!$N$3)+COUNTIFS($B$10:$B175,B175,$AZ$10:$AZ175,KELAS!$N$3),"")</f>
        <v/>
      </c>
    </row>
    <row r="176" spans="1:54" ht="15" x14ac:dyDescent="0.25">
      <c r="A176" s="3">
        <v>167</v>
      </c>
      <c r="B176" s="117">
        <f>'FORM 365'!E169</f>
        <v>0</v>
      </c>
      <c r="C176" s="207">
        <f>'FORM 365'!B169</f>
        <v>0</v>
      </c>
      <c r="D176" s="207"/>
      <c r="E176" s="205">
        <f>'FORM 365'!C169</f>
        <v>0</v>
      </c>
      <c r="F176" s="206"/>
      <c r="G176" s="179">
        <f>'FORM 365'!C169</f>
        <v>0</v>
      </c>
      <c r="H176" s="133">
        <f>'FORM 365'!R169</f>
        <v>0</v>
      </c>
      <c r="I176" s="133">
        <f>IF(H176='DATA GURU'!$C$33,1,0)</f>
        <v>0</v>
      </c>
      <c r="J176" s="133">
        <f>'FORM 365'!U169</f>
        <v>0</v>
      </c>
      <c r="K176" s="133">
        <f>IF(J176='DATA GURU'!$C$33,1,0)</f>
        <v>0</v>
      </c>
      <c r="L176" s="133">
        <f>'FORM 365'!X169</f>
        <v>0</v>
      </c>
      <c r="M176" s="133">
        <f>IF(L176='DATA GURU'!$C$33,1,0)</f>
        <v>0</v>
      </c>
      <c r="N176" s="133">
        <f>'FORM 365'!AA169</f>
        <v>0</v>
      </c>
      <c r="O176" s="133">
        <f>IF(N176='DATA GURU'!$C$33,1,0)</f>
        <v>0</v>
      </c>
      <c r="P176" s="133">
        <f>'FORM 365'!AD169</f>
        <v>0</v>
      </c>
      <c r="Q176" s="133">
        <f>IF(P176='DATA GURU'!$C$33,1,0)</f>
        <v>0</v>
      </c>
      <c r="R176" s="133">
        <f>'FORM 365'!AG169</f>
        <v>0</v>
      </c>
      <c r="S176" s="133">
        <f>IF(R176='DATA GURU'!$C$33,1,0)</f>
        <v>0</v>
      </c>
      <c r="T176" s="133">
        <f>'FORM 365'!AJ169</f>
        <v>0</v>
      </c>
      <c r="U176" s="133">
        <f>IF(T176='DATA GURU'!$C$33,1,0)</f>
        <v>0</v>
      </c>
      <c r="V176" s="133">
        <f>'FORM 365'!AM169</f>
        <v>0</v>
      </c>
      <c r="W176" s="133">
        <f>IF(V176='DATA GURU'!$C$33,1,0)</f>
        <v>0</v>
      </c>
      <c r="X176" s="133">
        <f>'FORM 365'!AP169</f>
        <v>0</v>
      </c>
      <c r="Y176" s="133">
        <f>IF(X176='DATA GURU'!$C$33,1,0)</f>
        <v>0</v>
      </c>
      <c r="Z176" s="133">
        <f>'FORM 365'!AS169</f>
        <v>0</v>
      </c>
      <c r="AA176" s="133">
        <f>IF(Z176='DATA GURU'!$C$33,1,0)</f>
        <v>0</v>
      </c>
      <c r="AB176" s="133">
        <f>'FORM 365'!AV169</f>
        <v>0</v>
      </c>
      <c r="AC176" s="133">
        <f>IF(AB176='DATA GURU'!$C$33,1,0)</f>
        <v>0</v>
      </c>
      <c r="AD176" s="133">
        <f>'FORM 365'!AY169</f>
        <v>0</v>
      </c>
      <c r="AE176" s="133">
        <f>IF(AD176='DATA GURU'!$C$33,1,0)</f>
        <v>0</v>
      </c>
      <c r="AF176" s="133">
        <f>'FORM 365'!BB169</f>
        <v>0</v>
      </c>
      <c r="AG176" s="133">
        <f>IF(AF176='DATA GURU'!$C$33,1,0)</f>
        <v>0</v>
      </c>
      <c r="AH176" s="133">
        <f>'FORM 365'!BE169</f>
        <v>0</v>
      </c>
      <c r="AI176" s="133">
        <f>IF(AH176='DATA GURU'!$C$33,1,0)</f>
        <v>0</v>
      </c>
      <c r="AJ176" s="133">
        <f>'FORM 365'!BH169</f>
        <v>0</v>
      </c>
      <c r="AK176" s="133">
        <f>IF(AJ176='DATA GURU'!$C$33,1,0)</f>
        <v>0</v>
      </c>
      <c r="AL176" s="133">
        <f>'FORM 365'!BK169</f>
        <v>0</v>
      </c>
      <c r="AM176" s="133">
        <f>IF(AL176='DATA GURU'!$C$33,1,0)</f>
        <v>0</v>
      </c>
      <c r="AN176" s="133">
        <f>'FORM 365'!BN169</f>
        <v>0</v>
      </c>
      <c r="AO176" s="133">
        <f>IF(AN176='DATA GURU'!$C$33,1,0)</f>
        <v>0</v>
      </c>
      <c r="AP176" s="133">
        <f>'FORM 365'!BQ169</f>
        <v>0</v>
      </c>
      <c r="AQ176" s="133">
        <f>IF(AP176='DATA GURU'!$C$33,1,0)</f>
        <v>0</v>
      </c>
      <c r="AR176" s="133">
        <f>'FORM 365'!BT169</f>
        <v>0</v>
      </c>
      <c r="AS176" s="133">
        <f>IF(AR176='DATA GURU'!$C$33,1,0)</f>
        <v>0</v>
      </c>
      <c r="AT176" s="133">
        <f>'FORM 365'!BW169</f>
        <v>0</v>
      </c>
      <c r="AU176" s="133">
        <f>IF(AT176='DATA GURU'!$C$33,1,0)</f>
        <v>0</v>
      </c>
      <c r="AV176" s="134">
        <f t="shared" si="12"/>
        <v>0</v>
      </c>
      <c r="AW176" s="133">
        <f>'DATA GURU'!$C$23-AV176</f>
        <v>20</v>
      </c>
      <c r="AX176" s="135">
        <f>AV176*'DATA GURU'!$C$33</f>
        <v>0</v>
      </c>
      <c r="AY176" s="136" t="str">
        <f>IF(AX176&gt;='DATA GURU'!$C$21+20,"BAIK SEKALI",IF(AX176&gt;='DATA GURU'!$C$21,"BAIK ",IF(AX176&gt;='DATA GURU'!$C$21-10,"CUKUP",IF(AX176&gt;='DATA GURU'!$C$21-20,"KURANG",IF(AX176&lt;='DATA GURU'!$C$21-20,"KURANG SEKALI")))))</f>
        <v>KURANG SEKALI</v>
      </c>
      <c r="AZ176" s="190">
        <f>'FORM 365'!K169</f>
        <v>0</v>
      </c>
      <c r="BB176" s="153" t="str">
        <f>IF(AZ176=KELAS!$N$3,COUNTIFS($B$10:$B$115,"&lt;"&amp;B176,$AZ$10:$AZ$115,KELAS!$N$3)+COUNTIFS($B$10:$B176,B176,$AZ$10:$AZ176,KELAS!$N$3),"")</f>
        <v/>
      </c>
    </row>
    <row r="177" spans="1:54" ht="15" x14ac:dyDescent="0.25">
      <c r="A177" s="1">
        <v>168</v>
      </c>
      <c r="B177" s="117">
        <f>'FORM 365'!E170</f>
        <v>0</v>
      </c>
      <c r="C177" s="207">
        <f>'FORM 365'!B170</f>
        <v>0</v>
      </c>
      <c r="D177" s="207"/>
      <c r="E177" s="205">
        <f>'FORM 365'!C170</f>
        <v>0</v>
      </c>
      <c r="F177" s="206"/>
      <c r="G177" s="179">
        <f>'FORM 365'!C170</f>
        <v>0</v>
      </c>
      <c r="H177" s="133">
        <f>'FORM 365'!R170</f>
        <v>0</v>
      </c>
      <c r="I177" s="133">
        <f>IF(H177='DATA GURU'!$C$33,1,0)</f>
        <v>0</v>
      </c>
      <c r="J177" s="133">
        <f>'FORM 365'!U170</f>
        <v>0</v>
      </c>
      <c r="K177" s="133">
        <f>IF(J177='DATA GURU'!$C$33,1,0)</f>
        <v>0</v>
      </c>
      <c r="L177" s="133">
        <f>'FORM 365'!X170</f>
        <v>0</v>
      </c>
      <c r="M177" s="133">
        <f>IF(L177='DATA GURU'!$C$33,1,0)</f>
        <v>0</v>
      </c>
      <c r="N177" s="133">
        <f>'FORM 365'!AA170</f>
        <v>0</v>
      </c>
      <c r="O177" s="133">
        <f>IF(N177='DATA GURU'!$C$33,1,0)</f>
        <v>0</v>
      </c>
      <c r="P177" s="133">
        <f>'FORM 365'!AD170</f>
        <v>0</v>
      </c>
      <c r="Q177" s="133">
        <f>IF(P177='DATA GURU'!$C$33,1,0)</f>
        <v>0</v>
      </c>
      <c r="R177" s="133">
        <f>'FORM 365'!AG170</f>
        <v>0</v>
      </c>
      <c r="S177" s="133">
        <f>IF(R177='DATA GURU'!$C$33,1,0)</f>
        <v>0</v>
      </c>
      <c r="T177" s="133">
        <f>'FORM 365'!AJ170</f>
        <v>0</v>
      </c>
      <c r="U177" s="133">
        <f>IF(T177='DATA GURU'!$C$33,1,0)</f>
        <v>0</v>
      </c>
      <c r="V177" s="133">
        <f>'FORM 365'!AM170</f>
        <v>0</v>
      </c>
      <c r="W177" s="133">
        <f>IF(V177='DATA GURU'!$C$33,1,0)</f>
        <v>0</v>
      </c>
      <c r="X177" s="133">
        <f>'FORM 365'!AP170</f>
        <v>0</v>
      </c>
      <c r="Y177" s="133">
        <f>IF(X177='DATA GURU'!$C$33,1,0)</f>
        <v>0</v>
      </c>
      <c r="Z177" s="133">
        <f>'FORM 365'!AS170</f>
        <v>0</v>
      </c>
      <c r="AA177" s="133">
        <f>IF(Z177='DATA GURU'!$C$33,1,0)</f>
        <v>0</v>
      </c>
      <c r="AB177" s="133">
        <f>'FORM 365'!AV170</f>
        <v>0</v>
      </c>
      <c r="AC177" s="133">
        <f>IF(AB177='DATA GURU'!$C$33,1,0)</f>
        <v>0</v>
      </c>
      <c r="AD177" s="133">
        <f>'FORM 365'!AY170</f>
        <v>0</v>
      </c>
      <c r="AE177" s="133">
        <f>IF(AD177='DATA GURU'!$C$33,1,0)</f>
        <v>0</v>
      </c>
      <c r="AF177" s="133">
        <f>'FORM 365'!BB170</f>
        <v>0</v>
      </c>
      <c r="AG177" s="133">
        <f>IF(AF177='DATA GURU'!$C$33,1,0)</f>
        <v>0</v>
      </c>
      <c r="AH177" s="133">
        <f>'FORM 365'!BE170</f>
        <v>0</v>
      </c>
      <c r="AI177" s="133">
        <f>IF(AH177='DATA GURU'!$C$33,1,0)</f>
        <v>0</v>
      </c>
      <c r="AJ177" s="133">
        <f>'FORM 365'!BH170</f>
        <v>0</v>
      </c>
      <c r="AK177" s="133">
        <f>IF(AJ177='DATA GURU'!$C$33,1,0)</f>
        <v>0</v>
      </c>
      <c r="AL177" s="133">
        <f>'FORM 365'!BK170</f>
        <v>0</v>
      </c>
      <c r="AM177" s="133">
        <f>IF(AL177='DATA GURU'!$C$33,1,0)</f>
        <v>0</v>
      </c>
      <c r="AN177" s="133">
        <f>'FORM 365'!BN170</f>
        <v>0</v>
      </c>
      <c r="AO177" s="133">
        <f>IF(AN177='DATA GURU'!$C$33,1,0)</f>
        <v>0</v>
      </c>
      <c r="AP177" s="133">
        <f>'FORM 365'!BQ170</f>
        <v>0</v>
      </c>
      <c r="AQ177" s="133">
        <f>IF(AP177='DATA GURU'!$C$33,1,0)</f>
        <v>0</v>
      </c>
      <c r="AR177" s="133">
        <f>'FORM 365'!BT170</f>
        <v>0</v>
      </c>
      <c r="AS177" s="133">
        <f>IF(AR177='DATA GURU'!$C$33,1,0)</f>
        <v>0</v>
      </c>
      <c r="AT177" s="133">
        <f>'FORM 365'!BW170</f>
        <v>0</v>
      </c>
      <c r="AU177" s="133">
        <f>IF(AT177='DATA GURU'!$C$33,1,0)</f>
        <v>0</v>
      </c>
      <c r="AV177" s="134">
        <f t="shared" si="12"/>
        <v>0</v>
      </c>
      <c r="AW177" s="133">
        <f>'DATA GURU'!$C$23-AV177</f>
        <v>20</v>
      </c>
      <c r="AX177" s="135">
        <f>AV177*'DATA GURU'!$C$33</f>
        <v>0</v>
      </c>
      <c r="AY177" s="136" t="str">
        <f>IF(AX177&gt;='DATA GURU'!$C$21+20,"BAIK SEKALI",IF(AX177&gt;='DATA GURU'!$C$21,"BAIK ",IF(AX177&gt;='DATA GURU'!$C$21-10,"CUKUP",IF(AX177&gt;='DATA GURU'!$C$21-20,"KURANG",IF(AX177&lt;='DATA GURU'!$C$21-20,"KURANG SEKALI")))))</f>
        <v>KURANG SEKALI</v>
      </c>
      <c r="AZ177" s="190">
        <f>'FORM 365'!K170</f>
        <v>0</v>
      </c>
      <c r="BB177" s="153" t="str">
        <f>IF(AZ177=KELAS!$N$3,COUNTIFS($B$10:$B$115,"&lt;"&amp;B177,$AZ$10:$AZ$115,KELAS!$N$3)+COUNTIFS($B$10:$B177,B177,$AZ$10:$AZ177,KELAS!$N$3),"")</f>
        <v/>
      </c>
    </row>
    <row r="178" spans="1:54" ht="15" x14ac:dyDescent="0.25">
      <c r="A178" s="3">
        <v>169</v>
      </c>
      <c r="B178" s="117">
        <f>'FORM 365'!E171</f>
        <v>0</v>
      </c>
      <c r="C178" s="207">
        <f>'FORM 365'!B171</f>
        <v>0</v>
      </c>
      <c r="D178" s="207"/>
      <c r="E178" s="205">
        <f>'FORM 365'!C171</f>
        <v>0</v>
      </c>
      <c r="F178" s="206"/>
      <c r="G178" s="179">
        <f>'FORM 365'!C171</f>
        <v>0</v>
      </c>
      <c r="H178" s="133">
        <f>'FORM 365'!R171</f>
        <v>0</v>
      </c>
      <c r="I178" s="133">
        <f>IF(H178='DATA GURU'!$C$33,1,0)</f>
        <v>0</v>
      </c>
      <c r="J178" s="133">
        <f>'FORM 365'!U171</f>
        <v>0</v>
      </c>
      <c r="K178" s="133">
        <f>IF(J178='DATA GURU'!$C$33,1,0)</f>
        <v>0</v>
      </c>
      <c r="L178" s="133">
        <f>'FORM 365'!X171</f>
        <v>0</v>
      </c>
      <c r="M178" s="133">
        <f>IF(L178='DATA GURU'!$C$33,1,0)</f>
        <v>0</v>
      </c>
      <c r="N178" s="133">
        <f>'FORM 365'!AA171</f>
        <v>0</v>
      </c>
      <c r="O178" s="133">
        <f>IF(N178='DATA GURU'!$C$33,1,0)</f>
        <v>0</v>
      </c>
      <c r="P178" s="133">
        <f>'FORM 365'!AD171</f>
        <v>0</v>
      </c>
      <c r="Q178" s="133">
        <f>IF(P178='DATA GURU'!$C$33,1,0)</f>
        <v>0</v>
      </c>
      <c r="R178" s="133">
        <f>'FORM 365'!AG171</f>
        <v>0</v>
      </c>
      <c r="S178" s="133">
        <f>IF(R178='DATA GURU'!$C$33,1,0)</f>
        <v>0</v>
      </c>
      <c r="T178" s="133">
        <f>'FORM 365'!AJ171</f>
        <v>0</v>
      </c>
      <c r="U178" s="133">
        <f>IF(T178='DATA GURU'!$C$33,1,0)</f>
        <v>0</v>
      </c>
      <c r="V178" s="133">
        <f>'FORM 365'!AM171</f>
        <v>0</v>
      </c>
      <c r="W178" s="133">
        <f>IF(V178='DATA GURU'!$C$33,1,0)</f>
        <v>0</v>
      </c>
      <c r="X178" s="133">
        <f>'FORM 365'!AP171</f>
        <v>0</v>
      </c>
      <c r="Y178" s="133">
        <f>IF(X178='DATA GURU'!$C$33,1,0)</f>
        <v>0</v>
      </c>
      <c r="Z178" s="133">
        <f>'FORM 365'!AS171</f>
        <v>0</v>
      </c>
      <c r="AA178" s="133">
        <f>IF(Z178='DATA GURU'!$C$33,1,0)</f>
        <v>0</v>
      </c>
      <c r="AB178" s="133">
        <f>'FORM 365'!AV171</f>
        <v>0</v>
      </c>
      <c r="AC178" s="133">
        <f>IF(AB178='DATA GURU'!$C$33,1,0)</f>
        <v>0</v>
      </c>
      <c r="AD178" s="133">
        <f>'FORM 365'!AY171</f>
        <v>0</v>
      </c>
      <c r="AE178" s="133">
        <f>IF(AD178='DATA GURU'!$C$33,1,0)</f>
        <v>0</v>
      </c>
      <c r="AF178" s="133">
        <f>'FORM 365'!BB171</f>
        <v>0</v>
      </c>
      <c r="AG178" s="133">
        <f>IF(AF178='DATA GURU'!$C$33,1,0)</f>
        <v>0</v>
      </c>
      <c r="AH178" s="133">
        <f>'FORM 365'!BE171</f>
        <v>0</v>
      </c>
      <c r="AI178" s="133">
        <f>IF(AH178='DATA GURU'!$C$33,1,0)</f>
        <v>0</v>
      </c>
      <c r="AJ178" s="133">
        <f>'FORM 365'!BH171</f>
        <v>0</v>
      </c>
      <c r="AK178" s="133">
        <f>IF(AJ178='DATA GURU'!$C$33,1,0)</f>
        <v>0</v>
      </c>
      <c r="AL178" s="133">
        <f>'FORM 365'!BK171</f>
        <v>0</v>
      </c>
      <c r="AM178" s="133">
        <f>IF(AL178='DATA GURU'!$C$33,1,0)</f>
        <v>0</v>
      </c>
      <c r="AN178" s="133">
        <f>'FORM 365'!BN171</f>
        <v>0</v>
      </c>
      <c r="AO178" s="133">
        <f>IF(AN178='DATA GURU'!$C$33,1,0)</f>
        <v>0</v>
      </c>
      <c r="AP178" s="133">
        <f>'FORM 365'!BQ171</f>
        <v>0</v>
      </c>
      <c r="AQ178" s="133">
        <f>IF(AP178='DATA GURU'!$C$33,1,0)</f>
        <v>0</v>
      </c>
      <c r="AR178" s="133">
        <f>'FORM 365'!BT171</f>
        <v>0</v>
      </c>
      <c r="AS178" s="133">
        <f>IF(AR178='DATA GURU'!$C$33,1,0)</f>
        <v>0</v>
      </c>
      <c r="AT178" s="133">
        <f>'FORM 365'!BW171</f>
        <v>0</v>
      </c>
      <c r="AU178" s="133">
        <f>IF(AT178='DATA GURU'!$C$33,1,0)</f>
        <v>0</v>
      </c>
      <c r="AV178" s="134">
        <f t="shared" si="12"/>
        <v>0</v>
      </c>
      <c r="AW178" s="133">
        <f>'DATA GURU'!$C$23-AV178</f>
        <v>20</v>
      </c>
      <c r="AX178" s="135">
        <f>AV178*'DATA GURU'!$C$33</f>
        <v>0</v>
      </c>
      <c r="AY178" s="136" t="str">
        <f>IF(AX178&gt;='DATA GURU'!$C$21+20,"BAIK SEKALI",IF(AX178&gt;='DATA GURU'!$C$21,"BAIK ",IF(AX178&gt;='DATA GURU'!$C$21-10,"CUKUP",IF(AX178&gt;='DATA GURU'!$C$21-20,"KURANG",IF(AX178&lt;='DATA GURU'!$C$21-20,"KURANG SEKALI")))))</f>
        <v>KURANG SEKALI</v>
      </c>
      <c r="AZ178" s="190">
        <f>'FORM 365'!K171</f>
        <v>0</v>
      </c>
      <c r="BB178" s="153" t="str">
        <f>IF(AZ178=KELAS!$N$3,COUNTIFS($B$10:$B$115,"&lt;"&amp;B178,$AZ$10:$AZ$115,KELAS!$N$3)+COUNTIFS($B$10:$B178,B178,$AZ$10:$AZ178,KELAS!$N$3),"")</f>
        <v/>
      </c>
    </row>
    <row r="179" spans="1:54" ht="15" x14ac:dyDescent="0.25">
      <c r="A179" s="1">
        <v>170</v>
      </c>
      <c r="B179" s="117">
        <f>'FORM 365'!E172</f>
        <v>0</v>
      </c>
      <c r="C179" s="207">
        <f>'FORM 365'!B172</f>
        <v>0</v>
      </c>
      <c r="D179" s="207"/>
      <c r="E179" s="205">
        <f>'FORM 365'!C172</f>
        <v>0</v>
      </c>
      <c r="F179" s="206"/>
      <c r="G179" s="179">
        <f>'FORM 365'!C172</f>
        <v>0</v>
      </c>
      <c r="H179" s="133">
        <f>'FORM 365'!R172</f>
        <v>0</v>
      </c>
      <c r="I179" s="133">
        <f>IF(H179='DATA GURU'!$C$33,1,0)</f>
        <v>0</v>
      </c>
      <c r="J179" s="133">
        <f>'FORM 365'!U172</f>
        <v>0</v>
      </c>
      <c r="K179" s="133">
        <f>IF(J179='DATA GURU'!$C$33,1,0)</f>
        <v>0</v>
      </c>
      <c r="L179" s="133">
        <f>'FORM 365'!X172</f>
        <v>0</v>
      </c>
      <c r="M179" s="133">
        <f>IF(L179='DATA GURU'!$C$33,1,0)</f>
        <v>0</v>
      </c>
      <c r="N179" s="133">
        <f>'FORM 365'!AA172</f>
        <v>0</v>
      </c>
      <c r="O179" s="133">
        <f>IF(N179='DATA GURU'!$C$33,1,0)</f>
        <v>0</v>
      </c>
      <c r="P179" s="133">
        <f>'FORM 365'!AD172</f>
        <v>0</v>
      </c>
      <c r="Q179" s="133">
        <f>IF(P179='DATA GURU'!$C$33,1,0)</f>
        <v>0</v>
      </c>
      <c r="R179" s="133">
        <f>'FORM 365'!AG172</f>
        <v>0</v>
      </c>
      <c r="S179" s="133">
        <f>IF(R179='DATA GURU'!$C$33,1,0)</f>
        <v>0</v>
      </c>
      <c r="T179" s="133">
        <f>'FORM 365'!AJ172</f>
        <v>0</v>
      </c>
      <c r="U179" s="133">
        <f>IF(T179='DATA GURU'!$C$33,1,0)</f>
        <v>0</v>
      </c>
      <c r="V179" s="133">
        <f>'FORM 365'!AM172</f>
        <v>0</v>
      </c>
      <c r="W179" s="133">
        <f>IF(V179='DATA GURU'!$C$33,1,0)</f>
        <v>0</v>
      </c>
      <c r="X179" s="133">
        <f>'FORM 365'!AP172</f>
        <v>0</v>
      </c>
      <c r="Y179" s="133">
        <f>IF(X179='DATA GURU'!$C$33,1,0)</f>
        <v>0</v>
      </c>
      <c r="Z179" s="133">
        <f>'FORM 365'!AS172</f>
        <v>0</v>
      </c>
      <c r="AA179" s="133">
        <f>IF(Z179='DATA GURU'!$C$33,1,0)</f>
        <v>0</v>
      </c>
      <c r="AB179" s="133">
        <f>'FORM 365'!AV172</f>
        <v>0</v>
      </c>
      <c r="AC179" s="133">
        <f>IF(AB179='DATA GURU'!$C$33,1,0)</f>
        <v>0</v>
      </c>
      <c r="AD179" s="133">
        <f>'FORM 365'!AY172</f>
        <v>0</v>
      </c>
      <c r="AE179" s="133">
        <f>IF(AD179='DATA GURU'!$C$33,1,0)</f>
        <v>0</v>
      </c>
      <c r="AF179" s="133">
        <f>'FORM 365'!BB172</f>
        <v>0</v>
      </c>
      <c r="AG179" s="133">
        <f>IF(AF179='DATA GURU'!$C$33,1,0)</f>
        <v>0</v>
      </c>
      <c r="AH179" s="133">
        <f>'FORM 365'!BE172</f>
        <v>0</v>
      </c>
      <c r="AI179" s="133">
        <f>IF(AH179='DATA GURU'!$C$33,1,0)</f>
        <v>0</v>
      </c>
      <c r="AJ179" s="133">
        <f>'FORM 365'!BH172</f>
        <v>0</v>
      </c>
      <c r="AK179" s="133">
        <f>IF(AJ179='DATA GURU'!$C$33,1,0)</f>
        <v>0</v>
      </c>
      <c r="AL179" s="133">
        <f>'FORM 365'!BK172</f>
        <v>0</v>
      </c>
      <c r="AM179" s="133">
        <f>IF(AL179='DATA GURU'!$C$33,1,0)</f>
        <v>0</v>
      </c>
      <c r="AN179" s="133">
        <f>'FORM 365'!BN172</f>
        <v>0</v>
      </c>
      <c r="AO179" s="133">
        <f>IF(AN179='DATA GURU'!$C$33,1,0)</f>
        <v>0</v>
      </c>
      <c r="AP179" s="133">
        <f>'FORM 365'!BQ172</f>
        <v>0</v>
      </c>
      <c r="AQ179" s="133">
        <f>IF(AP179='DATA GURU'!$C$33,1,0)</f>
        <v>0</v>
      </c>
      <c r="AR179" s="133">
        <f>'FORM 365'!BT172</f>
        <v>0</v>
      </c>
      <c r="AS179" s="133">
        <f>IF(AR179='DATA GURU'!$C$33,1,0)</f>
        <v>0</v>
      </c>
      <c r="AT179" s="133">
        <f>'FORM 365'!BW172</f>
        <v>0</v>
      </c>
      <c r="AU179" s="133">
        <f>IF(AT179='DATA GURU'!$C$33,1,0)</f>
        <v>0</v>
      </c>
      <c r="AV179" s="134">
        <f t="shared" si="12"/>
        <v>0</v>
      </c>
      <c r="AW179" s="133">
        <f>'DATA GURU'!$C$23-AV179</f>
        <v>20</v>
      </c>
      <c r="AX179" s="135">
        <f>AV179*'DATA GURU'!$C$33</f>
        <v>0</v>
      </c>
      <c r="AY179" s="136" t="str">
        <f>IF(AX179&gt;='DATA GURU'!$C$21+20,"BAIK SEKALI",IF(AX179&gt;='DATA GURU'!$C$21,"BAIK ",IF(AX179&gt;='DATA GURU'!$C$21-10,"CUKUP",IF(AX179&gt;='DATA GURU'!$C$21-20,"KURANG",IF(AX179&lt;='DATA GURU'!$C$21-20,"KURANG SEKALI")))))</f>
        <v>KURANG SEKALI</v>
      </c>
      <c r="AZ179" s="190">
        <f>'FORM 365'!K172</f>
        <v>0</v>
      </c>
      <c r="BB179" s="153" t="str">
        <f>IF(AZ179=KELAS!$N$3,COUNTIFS($B$10:$B$115,"&lt;"&amp;B179,$AZ$10:$AZ$115,KELAS!$N$3)+COUNTIFS($B$10:$B179,B179,$AZ$10:$AZ179,KELAS!$N$3),"")</f>
        <v/>
      </c>
    </row>
    <row r="180" spans="1:54" ht="15" x14ac:dyDescent="0.25">
      <c r="A180" s="3">
        <v>171</v>
      </c>
      <c r="B180" s="117">
        <f>'FORM 365'!E173</f>
        <v>0</v>
      </c>
      <c r="C180" s="207">
        <f>'FORM 365'!B173</f>
        <v>0</v>
      </c>
      <c r="D180" s="207"/>
      <c r="E180" s="205">
        <f>'FORM 365'!C173</f>
        <v>0</v>
      </c>
      <c r="F180" s="206"/>
      <c r="G180" s="179">
        <f>'FORM 365'!C173</f>
        <v>0</v>
      </c>
      <c r="H180" s="133">
        <f>'FORM 365'!R173</f>
        <v>0</v>
      </c>
      <c r="I180" s="133">
        <f>IF(H180='DATA GURU'!$C$33,1,0)</f>
        <v>0</v>
      </c>
      <c r="J180" s="133">
        <f>'FORM 365'!U173</f>
        <v>0</v>
      </c>
      <c r="K180" s="133">
        <f>IF(J180='DATA GURU'!$C$33,1,0)</f>
        <v>0</v>
      </c>
      <c r="L180" s="133">
        <f>'FORM 365'!X173</f>
        <v>0</v>
      </c>
      <c r="M180" s="133">
        <f>IF(L180='DATA GURU'!$C$33,1,0)</f>
        <v>0</v>
      </c>
      <c r="N180" s="133">
        <f>'FORM 365'!AA173</f>
        <v>0</v>
      </c>
      <c r="O180" s="133">
        <f>IF(N180='DATA GURU'!$C$33,1,0)</f>
        <v>0</v>
      </c>
      <c r="P180" s="133">
        <f>'FORM 365'!AD173</f>
        <v>0</v>
      </c>
      <c r="Q180" s="133">
        <f>IF(P180='DATA GURU'!$C$33,1,0)</f>
        <v>0</v>
      </c>
      <c r="R180" s="133">
        <f>'FORM 365'!AG173</f>
        <v>0</v>
      </c>
      <c r="S180" s="133">
        <f>IF(R180='DATA GURU'!$C$33,1,0)</f>
        <v>0</v>
      </c>
      <c r="T180" s="133">
        <f>'FORM 365'!AJ173</f>
        <v>0</v>
      </c>
      <c r="U180" s="133">
        <f>IF(T180='DATA GURU'!$C$33,1,0)</f>
        <v>0</v>
      </c>
      <c r="V180" s="133">
        <f>'FORM 365'!AM173</f>
        <v>0</v>
      </c>
      <c r="W180" s="133">
        <f>IF(V180='DATA GURU'!$C$33,1,0)</f>
        <v>0</v>
      </c>
      <c r="X180" s="133">
        <f>'FORM 365'!AP173</f>
        <v>0</v>
      </c>
      <c r="Y180" s="133">
        <f>IF(X180='DATA GURU'!$C$33,1,0)</f>
        <v>0</v>
      </c>
      <c r="Z180" s="133">
        <f>'FORM 365'!AS173</f>
        <v>0</v>
      </c>
      <c r="AA180" s="133">
        <f>IF(Z180='DATA GURU'!$C$33,1,0)</f>
        <v>0</v>
      </c>
      <c r="AB180" s="133">
        <f>'FORM 365'!AV173</f>
        <v>0</v>
      </c>
      <c r="AC180" s="133">
        <f>IF(AB180='DATA GURU'!$C$33,1,0)</f>
        <v>0</v>
      </c>
      <c r="AD180" s="133">
        <f>'FORM 365'!AY173</f>
        <v>0</v>
      </c>
      <c r="AE180" s="133">
        <f>IF(AD180='DATA GURU'!$C$33,1,0)</f>
        <v>0</v>
      </c>
      <c r="AF180" s="133">
        <f>'FORM 365'!BB173</f>
        <v>0</v>
      </c>
      <c r="AG180" s="133">
        <f>IF(AF180='DATA GURU'!$C$33,1,0)</f>
        <v>0</v>
      </c>
      <c r="AH180" s="133">
        <f>'FORM 365'!BE173</f>
        <v>0</v>
      </c>
      <c r="AI180" s="133">
        <f>IF(AH180='DATA GURU'!$C$33,1,0)</f>
        <v>0</v>
      </c>
      <c r="AJ180" s="133">
        <f>'FORM 365'!BH173</f>
        <v>0</v>
      </c>
      <c r="AK180" s="133">
        <f>IF(AJ180='DATA GURU'!$C$33,1,0)</f>
        <v>0</v>
      </c>
      <c r="AL180" s="133">
        <f>'FORM 365'!BK173</f>
        <v>0</v>
      </c>
      <c r="AM180" s="133">
        <f>IF(AL180='DATA GURU'!$C$33,1,0)</f>
        <v>0</v>
      </c>
      <c r="AN180" s="133">
        <f>'FORM 365'!BN173</f>
        <v>0</v>
      </c>
      <c r="AO180" s="133">
        <f>IF(AN180='DATA GURU'!$C$33,1,0)</f>
        <v>0</v>
      </c>
      <c r="AP180" s="133">
        <f>'FORM 365'!BQ173</f>
        <v>0</v>
      </c>
      <c r="AQ180" s="133">
        <f>IF(AP180='DATA GURU'!$C$33,1,0)</f>
        <v>0</v>
      </c>
      <c r="AR180" s="133">
        <f>'FORM 365'!BT173</f>
        <v>0</v>
      </c>
      <c r="AS180" s="133">
        <f>IF(AR180='DATA GURU'!$C$33,1,0)</f>
        <v>0</v>
      </c>
      <c r="AT180" s="133">
        <f>'FORM 365'!BW173</f>
        <v>0</v>
      </c>
      <c r="AU180" s="133">
        <f>IF(AT180='DATA GURU'!$C$33,1,0)</f>
        <v>0</v>
      </c>
      <c r="AV180" s="134">
        <f t="shared" si="12"/>
        <v>0</v>
      </c>
      <c r="AW180" s="133">
        <f>'DATA GURU'!$C$23-AV180</f>
        <v>20</v>
      </c>
      <c r="AX180" s="135">
        <f>AV180*'DATA GURU'!$C$33</f>
        <v>0</v>
      </c>
      <c r="AY180" s="136" t="str">
        <f>IF(AX180&gt;='DATA GURU'!$C$21+20,"BAIK SEKALI",IF(AX180&gt;='DATA GURU'!$C$21,"BAIK ",IF(AX180&gt;='DATA GURU'!$C$21-10,"CUKUP",IF(AX180&gt;='DATA GURU'!$C$21-20,"KURANG",IF(AX180&lt;='DATA GURU'!$C$21-20,"KURANG SEKALI")))))</f>
        <v>KURANG SEKALI</v>
      </c>
      <c r="AZ180" s="190">
        <f>'FORM 365'!K173</f>
        <v>0</v>
      </c>
      <c r="BB180" s="153" t="str">
        <f>IF(AZ180=KELAS!$N$3,COUNTIFS($B$10:$B$115,"&lt;"&amp;B180,$AZ$10:$AZ$115,KELAS!$N$3)+COUNTIFS($B$10:$B180,B180,$AZ$10:$AZ180,KELAS!$N$3),"")</f>
        <v/>
      </c>
    </row>
    <row r="181" spans="1:54" ht="15" x14ac:dyDescent="0.25">
      <c r="A181" s="1">
        <v>172</v>
      </c>
      <c r="B181" s="117">
        <f>'FORM 365'!E174</f>
        <v>0</v>
      </c>
      <c r="C181" s="207">
        <f>'FORM 365'!B174</f>
        <v>0</v>
      </c>
      <c r="D181" s="207"/>
      <c r="E181" s="205">
        <f>'FORM 365'!C174</f>
        <v>0</v>
      </c>
      <c r="F181" s="206"/>
      <c r="G181" s="179">
        <f>'FORM 365'!C174</f>
        <v>0</v>
      </c>
      <c r="H181" s="133">
        <f>'FORM 365'!R174</f>
        <v>0</v>
      </c>
      <c r="I181" s="133">
        <f>IF(H181='DATA GURU'!$C$33,1,0)</f>
        <v>0</v>
      </c>
      <c r="J181" s="133">
        <f>'FORM 365'!U174</f>
        <v>0</v>
      </c>
      <c r="K181" s="133">
        <f>IF(J181='DATA GURU'!$C$33,1,0)</f>
        <v>0</v>
      </c>
      <c r="L181" s="133">
        <f>'FORM 365'!X174</f>
        <v>0</v>
      </c>
      <c r="M181" s="133">
        <f>IF(L181='DATA GURU'!$C$33,1,0)</f>
        <v>0</v>
      </c>
      <c r="N181" s="133">
        <f>'FORM 365'!AA174</f>
        <v>0</v>
      </c>
      <c r="O181" s="133">
        <f>IF(N181='DATA GURU'!$C$33,1,0)</f>
        <v>0</v>
      </c>
      <c r="P181" s="133">
        <f>'FORM 365'!AD174</f>
        <v>0</v>
      </c>
      <c r="Q181" s="133">
        <f>IF(P181='DATA GURU'!$C$33,1,0)</f>
        <v>0</v>
      </c>
      <c r="R181" s="133">
        <f>'FORM 365'!AG174</f>
        <v>0</v>
      </c>
      <c r="S181" s="133">
        <f>IF(R181='DATA GURU'!$C$33,1,0)</f>
        <v>0</v>
      </c>
      <c r="T181" s="133">
        <f>'FORM 365'!AJ174</f>
        <v>0</v>
      </c>
      <c r="U181" s="133">
        <f>IF(T181='DATA GURU'!$C$33,1,0)</f>
        <v>0</v>
      </c>
      <c r="V181" s="133">
        <f>'FORM 365'!AM174</f>
        <v>0</v>
      </c>
      <c r="W181" s="133">
        <f>IF(V181='DATA GURU'!$C$33,1,0)</f>
        <v>0</v>
      </c>
      <c r="X181" s="133">
        <f>'FORM 365'!AP174</f>
        <v>0</v>
      </c>
      <c r="Y181" s="133">
        <f>IF(X181='DATA GURU'!$C$33,1,0)</f>
        <v>0</v>
      </c>
      <c r="Z181" s="133">
        <f>'FORM 365'!AS174</f>
        <v>0</v>
      </c>
      <c r="AA181" s="133">
        <f>IF(Z181='DATA GURU'!$C$33,1,0)</f>
        <v>0</v>
      </c>
      <c r="AB181" s="133">
        <f>'FORM 365'!AV174</f>
        <v>0</v>
      </c>
      <c r="AC181" s="133">
        <f>IF(AB181='DATA GURU'!$C$33,1,0)</f>
        <v>0</v>
      </c>
      <c r="AD181" s="133">
        <f>'FORM 365'!AY174</f>
        <v>0</v>
      </c>
      <c r="AE181" s="133">
        <f>IF(AD181='DATA GURU'!$C$33,1,0)</f>
        <v>0</v>
      </c>
      <c r="AF181" s="133">
        <f>'FORM 365'!BB174</f>
        <v>0</v>
      </c>
      <c r="AG181" s="133">
        <f>IF(AF181='DATA GURU'!$C$33,1,0)</f>
        <v>0</v>
      </c>
      <c r="AH181" s="133">
        <f>'FORM 365'!BE174</f>
        <v>0</v>
      </c>
      <c r="AI181" s="133">
        <f>IF(AH181='DATA GURU'!$C$33,1,0)</f>
        <v>0</v>
      </c>
      <c r="AJ181" s="133">
        <f>'FORM 365'!BH174</f>
        <v>0</v>
      </c>
      <c r="AK181" s="133">
        <f>IF(AJ181='DATA GURU'!$C$33,1,0)</f>
        <v>0</v>
      </c>
      <c r="AL181" s="133">
        <f>'FORM 365'!BK174</f>
        <v>0</v>
      </c>
      <c r="AM181" s="133">
        <f>IF(AL181='DATA GURU'!$C$33,1,0)</f>
        <v>0</v>
      </c>
      <c r="AN181" s="133">
        <f>'FORM 365'!BN174</f>
        <v>0</v>
      </c>
      <c r="AO181" s="133">
        <f>IF(AN181='DATA GURU'!$C$33,1,0)</f>
        <v>0</v>
      </c>
      <c r="AP181" s="133">
        <f>'FORM 365'!BQ174</f>
        <v>0</v>
      </c>
      <c r="AQ181" s="133">
        <f>IF(AP181='DATA GURU'!$C$33,1,0)</f>
        <v>0</v>
      </c>
      <c r="AR181" s="133">
        <f>'FORM 365'!BT174</f>
        <v>0</v>
      </c>
      <c r="AS181" s="133">
        <f>IF(AR181='DATA GURU'!$C$33,1,0)</f>
        <v>0</v>
      </c>
      <c r="AT181" s="133">
        <f>'FORM 365'!BW174</f>
        <v>0</v>
      </c>
      <c r="AU181" s="133">
        <f>IF(AT181='DATA GURU'!$C$33,1,0)</f>
        <v>0</v>
      </c>
      <c r="AV181" s="134">
        <f t="shared" si="12"/>
        <v>0</v>
      </c>
      <c r="AW181" s="133">
        <f>'DATA GURU'!$C$23-AV181</f>
        <v>20</v>
      </c>
      <c r="AX181" s="135">
        <f>AV181*'DATA GURU'!$C$33</f>
        <v>0</v>
      </c>
      <c r="AY181" s="136" t="str">
        <f>IF(AX181&gt;='DATA GURU'!$C$21+20,"BAIK SEKALI",IF(AX181&gt;='DATA GURU'!$C$21,"BAIK ",IF(AX181&gt;='DATA GURU'!$C$21-10,"CUKUP",IF(AX181&gt;='DATA GURU'!$C$21-20,"KURANG",IF(AX181&lt;='DATA GURU'!$C$21-20,"KURANG SEKALI")))))</f>
        <v>KURANG SEKALI</v>
      </c>
      <c r="AZ181" s="190">
        <f>'FORM 365'!K174</f>
        <v>0</v>
      </c>
      <c r="BB181" s="153" t="str">
        <f>IF(AZ181=KELAS!$N$3,COUNTIFS($B$10:$B$115,"&lt;"&amp;B181,$AZ$10:$AZ$115,KELAS!$N$3)+COUNTIFS($B$10:$B181,B181,$AZ$10:$AZ181,KELAS!$N$3),"")</f>
        <v/>
      </c>
    </row>
    <row r="182" spans="1:54" ht="15" x14ac:dyDescent="0.25">
      <c r="A182" s="3">
        <v>173</v>
      </c>
      <c r="B182" s="117">
        <f>'FORM 365'!E175</f>
        <v>0</v>
      </c>
      <c r="C182" s="207">
        <f>'FORM 365'!B175</f>
        <v>0</v>
      </c>
      <c r="D182" s="207"/>
      <c r="E182" s="205">
        <f>'FORM 365'!C175</f>
        <v>0</v>
      </c>
      <c r="F182" s="206"/>
      <c r="G182" s="179">
        <f>'FORM 365'!C175</f>
        <v>0</v>
      </c>
      <c r="H182" s="133">
        <f>'FORM 365'!R175</f>
        <v>0</v>
      </c>
      <c r="I182" s="133">
        <f>IF(H182='DATA GURU'!$C$33,1,0)</f>
        <v>0</v>
      </c>
      <c r="J182" s="133">
        <f>'FORM 365'!U175</f>
        <v>0</v>
      </c>
      <c r="K182" s="133">
        <f>IF(J182='DATA GURU'!$C$33,1,0)</f>
        <v>0</v>
      </c>
      <c r="L182" s="133">
        <f>'FORM 365'!X175</f>
        <v>0</v>
      </c>
      <c r="M182" s="133">
        <f>IF(L182='DATA GURU'!$C$33,1,0)</f>
        <v>0</v>
      </c>
      <c r="N182" s="133">
        <f>'FORM 365'!AA175</f>
        <v>0</v>
      </c>
      <c r="O182" s="133">
        <f>IF(N182='DATA GURU'!$C$33,1,0)</f>
        <v>0</v>
      </c>
      <c r="P182" s="133">
        <f>'FORM 365'!AD175</f>
        <v>0</v>
      </c>
      <c r="Q182" s="133">
        <f>IF(P182='DATA GURU'!$C$33,1,0)</f>
        <v>0</v>
      </c>
      <c r="R182" s="133">
        <f>'FORM 365'!AG175</f>
        <v>0</v>
      </c>
      <c r="S182" s="133">
        <f>IF(R182='DATA GURU'!$C$33,1,0)</f>
        <v>0</v>
      </c>
      <c r="T182" s="133">
        <f>'FORM 365'!AJ175</f>
        <v>0</v>
      </c>
      <c r="U182" s="133">
        <f>IF(T182='DATA GURU'!$C$33,1,0)</f>
        <v>0</v>
      </c>
      <c r="V182" s="133">
        <f>'FORM 365'!AM175</f>
        <v>0</v>
      </c>
      <c r="W182" s="133">
        <f>IF(V182='DATA GURU'!$C$33,1,0)</f>
        <v>0</v>
      </c>
      <c r="X182" s="133">
        <f>'FORM 365'!AP175</f>
        <v>0</v>
      </c>
      <c r="Y182" s="133">
        <f>IF(X182='DATA GURU'!$C$33,1,0)</f>
        <v>0</v>
      </c>
      <c r="Z182" s="133">
        <f>'FORM 365'!AS175</f>
        <v>0</v>
      </c>
      <c r="AA182" s="133">
        <f>IF(Z182='DATA GURU'!$C$33,1,0)</f>
        <v>0</v>
      </c>
      <c r="AB182" s="133">
        <f>'FORM 365'!AV175</f>
        <v>0</v>
      </c>
      <c r="AC182" s="133">
        <f>IF(AB182='DATA GURU'!$C$33,1,0)</f>
        <v>0</v>
      </c>
      <c r="AD182" s="133">
        <f>'FORM 365'!AY175</f>
        <v>0</v>
      </c>
      <c r="AE182" s="133">
        <f>IF(AD182='DATA GURU'!$C$33,1,0)</f>
        <v>0</v>
      </c>
      <c r="AF182" s="133">
        <f>'FORM 365'!BB175</f>
        <v>0</v>
      </c>
      <c r="AG182" s="133">
        <f>IF(AF182='DATA GURU'!$C$33,1,0)</f>
        <v>0</v>
      </c>
      <c r="AH182" s="133">
        <f>'FORM 365'!BE175</f>
        <v>0</v>
      </c>
      <c r="AI182" s="133">
        <f>IF(AH182='DATA GURU'!$C$33,1,0)</f>
        <v>0</v>
      </c>
      <c r="AJ182" s="133">
        <f>'FORM 365'!BH175</f>
        <v>0</v>
      </c>
      <c r="AK182" s="133">
        <f>IF(AJ182='DATA GURU'!$C$33,1,0)</f>
        <v>0</v>
      </c>
      <c r="AL182" s="133">
        <f>'FORM 365'!BK175</f>
        <v>0</v>
      </c>
      <c r="AM182" s="133">
        <f>IF(AL182='DATA GURU'!$C$33,1,0)</f>
        <v>0</v>
      </c>
      <c r="AN182" s="133">
        <f>'FORM 365'!BN175</f>
        <v>0</v>
      </c>
      <c r="AO182" s="133">
        <f>IF(AN182='DATA GURU'!$C$33,1,0)</f>
        <v>0</v>
      </c>
      <c r="AP182" s="133">
        <f>'FORM 365'!BQ175</f>
        <v>0</v>
      </c>
      <c r="AQ182" s="133">
        <f>IF(AP182='DATA GURU'!$C$33,1,0)</f>
        <v>0</v>
      </c>
      <c r="AR182" s="133">
        <f>'FORM 365'!BT175</f>
        <v>0</v>
      </c>
      <c r="AS182" s="133">
        <f>IF(AR182='DATA GURU'!$C$33,1,0)</f>
        <v>0</v>
      </c>
      <c r="AT182" s="133">
        <f>'FORM 365'!BW175</f>
        <v>0</v>
      </c>
      <c r="AU182" s="133">
        <f>IF(AT182='DATA GURU'!$C$33,1,0)</f>
        <v>0</v>
      </c>
      <c r="AV182" s="134">
        <f t="shared" si="12"/>
        <v>0</v>
      </c>
      <c r="AW182" s="133">
        <f>'DATA GURU'!$C$23-AV182</f>
        <v>20</v>
      </c>
      <c r="AX182" s="135">
        <f>AV182*'DATA GURU'!$C$33</f>
        <v>0</v>
      </c>
      <c r="AY182" s="136" t="str">
        <f>IF(AX182&gt;='DATA GURU'!$C$21+20,"BAIK SEKALI",IF(AX182&gt;='DATA GURU'!$C$21,"BAIK ",IF(AX182&gt;='DATA GURU'!$C$21-10,"CUKUP",IF(AX182&gt;='DATA GURU'!$C$21-20,"KURANG",IF(AX182&lt;='DATA GURU'!$C$21-20,"KURANG SEKALI")))))</f>
        <v>KURANG SEKALI</v>
      </c>
      <c r="AZ182" s="190">
        <f>'FORM 365'!K175</f>
        <v>0</v>
      </c>
      <c r="BB182" s="153" t="str">
        <f>IF(AZ182=KELAS!$N$3,COUNTIFS($B$10:$B$115,"&lt;"&amp;B182,$AZ$10:$AZ$115,KELAS!$N$3)+COUNTIFS($B$10:$B182,B182,$AZ$10:$AZ182,KELAS!$N$3),"")</f>
        <v/>
      </c>
    </row>
    <row r="183" spans="1:54" ht="15" x14ac:dyDescent="0.25">
      <c r="A183" s="1">
        <v>174</v>
      </c>
      <c r="B183" s="117">
        <f>'FORM 365'!E176</f>
        <v>0</v>
      </c>
      <c r="C183" s="207">
        <f>'FORM 365'!B176</f>
        <v>0</v>
      </c>
      <c r="D183" s="207"/>
      <c r="E183" s="205">
        <f>'FORM 365'!C176</f>
        <v>0</v>
      </c>
      <c r="F183" s="206"/>
      <c r="G183" s="179">
        <f>'FORM 365'!C176</f>
        <v>0</v>
      </c>
      <c r="H183" s="133">
        <f>'FORM 365'!R176</f>
        <v>0</v>
      </c>
      <c r="I183" s="133">
        <f>IF(H183='DATA GURU'!$C$33,1,0)</f>
        <v>0</v>
      </c>
      <c r="J183" s="133">
        <f>'FORM 365'!U176</f>
        <v>0</v>
      </c>
      <c r="K183" s="133">
        <f>IF(J183='DATA GURU'!$C$33,1,0)</f>
        <v>0</v>
      </c>
      <c r="L183" s="133">
        <f>'FORM 365'!X176</f>
        <v>0</v>
      </c>
      <c r="M183" s="133">
        <f>IF(L183='DATA GURU'!$C$33,1,0)</f>
        <v>0</v>
      </c>
      <c r="N183" s="133">
        <f>'FORM 365'!AA176</f>
        <v>0</v>
      </c>
      <c r="O183" s="133">
        <f>IF(N183='DATA GURU'!$C$33,1,0)</f>
        <v>0</v>
      </c>
      <c r="P183" s="133">
        <f>'FORM 365'!AD176</f>
        <v>0</v>
      </c>
      <c r="Q183" s="133">
        <f>IF(P183='DATA GURU'!$C$33,1,0)</f>
        <v>0</v>
      </c>
      <c r="R183" s="133">
        <f>'FORM 365'!AG176</f>
        <v>0</v>
      </c>
      <c r="S183" s="133">
        <f>IF(R183='DATA GURU'!$C$33,1,0)</f>
        <v>0</v>
      </c>
      <c r="T183" s="133">
        <f>'FORM 365'!AJ176</f>
        <v>0</v>
      </c>
      <c r="U183" s="133">
        <f>IF(T183='DATA GURU'!$C$33,1,0)</f>
        <v>0</v>
      </c>
      <c r="V183" s="133">
        <f>'FORM 365'!AM176</f>
        <v>0</v>
      </c>
      <c r="W183" s="133">
        <f>IF(V183='DATA GURU'!$C$33,1,0)</f>
        <v>0</v>
      </c>
      <c r="X183" s="133">
        <f>'FORM 365'!AP176</f>
        <v>0</v>
      </c>
      <c r="Y183" s="133">
        <f>IF(X183='DATA GURU'!$C$33,1,0)</f>
        <v>0</v>
      </c>
      <c r="Z183" s="133">
        <f>'FORM 365'!AS176</f>
        <v>0</v>
      </c>
      <c r="AA183" s="133">
        <f>IF(Z183='DATA GURU'!$C$33,1,0)</f>
        <v>0</v>
      </c>
      <c r="AB183" s="133">
        <f>'FORM 365'!AV176</f>
        <v>0</v>
      </c>
      <c r="AC183" s="133">
        <f>IF(AB183='DATA GURU'!$C$33,1,0)</f>
        <v>0</v>
      </c>
      <c r="AD183" s="133">
        <f>'FORM 365'!AY176</f>
        <v>0</v>
      </c>
      <c r="AE183" s="133">
        <f>IF(AD183='DATA GURU'!$C$33,1,0)</f>
        <v>0</v>
      </c>
      <c r="AF183" s="133">
        <f>'FORM 365'!BB176</f>
        <v>0</v>
      </c>
      <c r="AG183" s="133">
        <f>IF(AF183='DATA GURU'!$C$33,1,0)</f>
        <v>0</v>
      </c>
      <c r="AH183" s="133">
        <f>'FORM 365'!BE176</f>
        <v>0</v>
      </c>
      <c r="AI183" s="133">
        <f>IF(AH183='DATA GURU'!$C$33,1,0)</f>
        <v>0</v>
      </c>
      <c r="AJ183" s="133">
        <f>'FORM 365'!BH176</f>
        <v>0</v>
      </c>
      <c r="AK183" s="133">
        <f>IF(AJ183='DATA GURU'!$C$33,1,0)</f>
        <v>0</v>
      </c>
      <c r="AL183" s="133">
        <f>'FORM 365'!BK176</f>
        <v>0</v>
      </c>
      <c r="AM183" s="133">
        <f>IF(AL183='DATA GURU'!$C$33,1,0)</f>
        <v>0</v>
      </c>
      <c r="AN183" s="133">
        <f>'FORM 365'!BN176</f>
        <v>0</v>
      </c>
      <c r="AO183" s="133">
        <f>IF(AN183='DATA GURU'!$C$33,1,0)</f>
        <v>0</v>
      </c>
      <c r="AP183" s="133">
        <f>'FORM 365'!BQ176</f>
        <v>0</v>
      </c>
      <c r="AQ183" s="133">
        <f>IF(AP183='DATA GURU'!$C$33,1,0)</f>
        <v>0</v>
      </c>
      <c r="AR183" s="133">
        <f>'FORM 365'!BT176</f>
        <v>0</v>
      </c>
      <c r="AS183" s="133">
        <f>IF(AR183='DATA GURU'!$C$33,1,0)</f>
        <v>0</v>
      </c>
      <c r="AT183" s="133">
        <f>'FORM 365'!BW176</f>
        <v>0</v>
      </c>
      <c r="AU183" s="133">
        <f>IF(AT183='DATA GURU'!$C$33,1,0)</f>
        <v>0</v>
      </c>
      <c r="AV183" s="134">
        <f t="shared" si="12"/>
        <v>0</v>
      </c>
      <c r="AW183" s="133">
        <f>'DATA GURU'!$C$23-AV183</f>
        <v>20</v>
      </c>
      <c r="AX183" s="135">
        <f>AV183*'DATA GURU'!$C$33</f>
        <v>0</v>
      </c>
      <c r="AY183" s="136" t="str">
        <f>IF(AX183&gt;='DATA GURU'!$C$21+20,"BAIK SEKALI",IF(AX183&gt;='DATA GURU'!$C$21,"BAIK ",IF(AX183&gt;='DATA GURU'!$C$21-10,"CUKUP",IF(AX183&gt;='DATA GURU'!$C$21-20,"KURANG",IF(AX183&lt;='DATA GURU'!$C$21-20,"KURANG SEKALI")))))</f>
        <v>KURANG SEKALI</v>
      </c>
      <c r="AZ183" s="190">
        <f>'FORM 365'!K176</f>
        <v>0</v>
      </c>
      <c r="BB183" s="153" t="str">
        <f>IF(AZ183=KELAS!$N$3,COUNTIFS($B$10:$B$115,"&lt;"&amp;B183,$AZ$10:$AZ$115,KELAS!$N$3)+COUNTIFS($B$10:$B183,B183,$AZ$10:$AZ183,KELAS!$N$3),"")</f>
        <v/>
      </c>
    </row>
    <row r="184" spans="1:54" ht="15" x14ac:dyDescent="0.25">
      <c r="A184" s="3">
        <v>175</v>
      </c>
      <c r="B184" s="117">
        <f>'FORM 365'!E177</f>
        <v>0</v>
      </c>
      <c r="C184" s="207">
        <f>'FORM 365'!B177</f>
        <v>0</v>
      </c>
      <c r="D184" s="207"/>
      <c r="E184" s="205">
        <f>'FORM 365'!C177</f>
        <v>0</v>
      </c>
      <c r="F184" s="206"/>
      <c r="G184" s="179">
        <f>'FORM 365'!C177</f>
        <v>0</v>
      </c>
      <c r="H184" s="133">
        <f>'FORM 365'!R177</f>
        <v>0</v>
      </c>
      <c r="I184" s="133">
        <f>IF(H184='DATA GURU'!$C$33,1,0)</f>
        <v>0</v>
      </c>
      <c r="J184" s="133">
        <f>'FORM 365'!U177</f>
        <v>0</v>
      </c>
      <c r="K184" s="133">
        <f>IF(J184='DATA GURU'!$C$33,1,0)</f>
        <v>0</v>
      </c>
      <c r="L184" s="133">
        <f>'FORM 365'!X177</f>
        <v>0</v>
      </c>
      <c r="M184" s="133">
        <f>IF(L184='DATA GURU'!$C$33,1,0)</f>
        <v>0</v>
      </c>
      <c r="N184" s="133">
        <f>'FORM 365'!AA177</f>
        <v>0</v>
      </c>
      <c r="O184" s="133">
        <f>IF(N184='DATA GURU'!$C$33,1,0)</f>
        <v>0</v>
      </c>
      <c r="P184" s="133">
        <f>'FORM 365'!AD177</f>
        <v>0</v>
      </c>
      <c r="Q184" s="133">
        <f>IF(P184='DATA GURU'!$C$33,1,0)</f>
        <v>0</v>
      </c>
      <c r="R184" s="133">
        <f>'FORM 365'!AG177</f>
        <v>0</v>
      </c>
      <c r="S184" s="133">
        <f>IF(R184='DATA GURU'!$C$33,1,0)</f>
        <v>0</v>
      </c>
      <c r="T184" s="133">
        <f>'FORM 365'!AJ177</f>
        <v>0</v>
      </c>
      <c r="U184" s="133">
        <f>IF(T184='DATA GURU'!$C$33,1,0)</f>
        <v>0</v>
      </c>
      <c r="V184" s="133">
        <f>'FORM 365'!AM177</f>
        <v>0</v>
      </c>
      <c r="W184" s="133">
        <f>IF(V184='DATA GURU'!$C$33,1,0)</f>
        <v>0</v>
      </c>
      <c r="X184" s="133">
        <f>'FORM 365'!AP177</f>
        <v>0</v>
      </c>
      <c r="Y184" s="133">
        <f>IF(X184='DATA GURU'!$C$33,1,0)</f>
        <v>0</v>
      </c>
      <c r="Z184" s="133">
        <f>'FORM 365'!AS177</f>
        <v>0</v>
      </c>
      <c r="AA184" s="133">
        <f>IF(Z184='DATA GURU'!$C$33,1,0)</f>
        <v>0</v>
      </c>
      <c r="AB184" s="133">
        <f>'FORM 365'!AV177</f>
        <v>0</v>
      </c>
      <c r="AC184" s="133">
        <f>IF(AB184='DATA GURU'!$C$33,1,0)</f>
        <v>0</v>
      </c>
      <c r="AD184" s="133">
        <f>'FORM 365'!AY177</f>
        <v>0</v>
      </c>
      <c r="AE184" s="133">
        <f>IF(AD184='DATA GURU'!$C$33,1,0)</f>
        <v>0</v>
      </c>
      <c r="AF184" s="133">
        <f>'FORM 365'!BB177</f>
        <v>0</v>
      </c>
      <c r="AG184" s="133">
        <f>IF(AF184='DATA GURU'!$C$33,1,0)</f>
        <v>0</v>
      </c>
      <c r="AH184" s="133">
        <f>'FORM 365'!BE177</f>
        <v>0</v>
      </c>
      <c r="AI184" s="133">
        <f>IF(AH184='DATA GURU'!$C$33,1,0)</f>
        <v>0</v>
      </c>
      <c r="AJ184" s="133">
        <f>'FORM 365'!BH177</f>
        <v>0</v>
      </c>
      <c r="AK184" s="133">
        <f>IF(AJ184='DATA GURU'!$C$33,1,0)</f>
        <v>0</v>
      </c>
      <c r="AL184" s="133">
        <f>'FORM 365'!BK177</f>
        <v>0</v>
      </c>
      <c r="AM184" s="133">
        <f>IF(AL184='DATA GURU'!$C$33,1,0)</f>
        <v>0</v>
      </c>
      <c r="AN184" s="133">
        <f>'FORM 365'!BN177</f>
        <v>0</v>
      </c>
      <c r="AO184" s="133">
        <f>IF(AN184='DATA GURU'!$C$33,1,0)</f>
        <v>0</v>
      </c>
      <c r="AP184" s="133">
        <f>'FORM 365'!BQ177</f>
        <v>0</v>
      </c>
      <c r="AQ184" s="133">
        <f>IF(AP184='DATA GURU'!$C$33,1,0)</f>
        <v>0</v>
      </c>
      <c r="AR184" s="133">
        <f>'FORM 365'!BT177</f>
        <v>0</v>
      </c>
      <c r="AS184" s="133">
        <f>IF(AR184='DATA GURU'!$C$33,1,0)</f>
        <v>0</v>
      </c>
      <c r="AT184" s="133">
        <f>'FORM 365'!BW177</f>
        <v>0</v>
      </c>
      <c r="AU184" s="133">
        <f>IF(AT184='DATA GURU'!$C$33,1,0)</f>
        <v>0</v>
      </c>
      <c r="AV184" s="134">
        <f t="shared" si="12"/>
        <v>0</v>
      </c>
      <c r="AW184" s="133">
        <f>'DATA GURU'!$C$23-AV184</f>
        <v>20</v>
      </c>
      <c r="AX184" s="135">
        <f>AV184*'DATA GURU'!$C$33</f>
        <v>0</v>
      </c>
      <c r="AY184" s="136" t="str">
        <f>IF(AX184&gt;='DATA GURU'!$C$21+20,"BAIK SEKALI",IF(AX184&gt;='DATA GURU'!$C$21,"BAIK ",IF(AX184&gt;='DATA GURU'!$C$21-10,"CUKUP",IF(AX184&gt;='DATA GURU'!$C$21-20,"KURANG",IF(AX184&lt;='DATA GURU'!$C$21-20,"KURANG SEKALI")))))</f>
        <v>KURANG SEKALI</v>
      </c>
      <c r="AZ184" s="190">
        <f>'FORM 365'!K177</f>
        <v>0</v>
      </c>
      <c r="BB184" s="153" t="str">
        <f>IF(AZ184=KELAS!$N$3,COUNTIFS($B$10:$B$115,"&lt;"&amp;B184,$AZ$10:$AZ$115,KELAS!$N$3)+COUNTIFS($B$10:$B184,B184,$AZ$10:$AZ184,KELAS!$N$3),"")</f>
        <v/>
      </c>
    </row>
    <row r="185" spans="1:54" ht="15" x14ac:dyDescent="0.25">
      <c r="A185" s="1">
        <v>176</v>
      </c>
      <c r="B185" s="117">
        <f>'FORM 365'!E178</f>
        <v>0</v>
      </c>
      <c r="C185" s="207">
        <f>'FORM 365'!B178</f>
        <v>0</v>
      </c>
      <c r="D185" s="207"/>
      <c r="E185" s="205">
        <f>'FORM 365'!C178</f>
        <v>0</v>
      </c>
      <c r="F185" s="206"/>
      <c r="G185" s="179">
        <f>'FORM 365'!C178</f>
        <v>0</v>
      </c>
      <c r="H185" s="133">
        <f>'FORM 365'!R178</f>
        <v>0</v>
      </c>
      <c r="I185" s="133">
        <f>IF(H185='DATA GURU'!$C$33,1,0)</f>
        <v>0</v>
      </c>
      <c r="J185" s="133">
        <f>'FORM 365'!U178</f>
        <v>0</v>
      </c>
      <c r="K185" s="133">
        <f>IF(J185='DATA GURU'!$C$33,1,0)</f>
        <v>0</v>
      </c>
      <c r="L185" s="133">
        <f>'FORM 365'!X178</f>
        <v>0</v>
      </c>
      <c r="M185" s="133">
        <f>IF(L185='DATA GURU'!$C$33,1,0)</f>
        <v>0</v>
      </c>
      <c r="N185" s="133">
        <f>'FORM 365'!AA178</f>
        <v>0</v>
      </c>
      <c r="O185" s="133">
        <f>IF(N185='DATA GURU'!$C$33,1,0)</f>
        <v>0</v>
      </c>
      <c r="P185" s="133">
        <f>'FORM 365'!AD178</f>
        <v>0</v>
      </c>
      <c r="Q185" s="133">
        <f>IF(P185='DATA GURU'!$C$33,1,0)</f>
        <v>0</v>
      </c>
      <c r="R185" s="133">
        <f>'FORM 365'!AG178</f>
        <v>0</v>
      </c>
      <c r="S185" s="133">
        <f>IF(R185='DATA GURU'!$C$33,1,0)</f>
        <v>0</v>
      </c>
      <c r="T185" s="133">
        <f>'FORM 365'!AJ178</f>
        <v>0</v>
      </c>
      <c r="U185" s="133">
        <f>IF(T185='DATA GURU'!$C$33,1,0)</f>
        <v>0</v>
      </c>
      <c r="V185" s="133">
        <f>'FORM 365'!AM178</f>
        <v>0</v>
      </c>
      <c r="W185" s="133">
        <f>IF(V185='DATA GURU'!$C$33,1,0)</f>
        <v>0</v>
      </c>
      <c r="X185" s="133">
        <f>'FORM 365'!AP178</f>
        <v>0</v>
      </c>
      <c r="Y185" s="133">
        <f>IF(X185='DATA GURU'!$C$33,1,0)</f>
        <v>0</v>
      </c>
      <c r="Z185" s="133">
        <f>'FORM 365'!AS178</f>
        <v>0</v>
      </c>
      <c r="AA185" s="133">
        <f>IF(Z185='DATA GURU'!$C$33,1,0)</f>
        <v>0</v>
      </c>
      <c r="AB185" s="133">
        <f>'FORM 365'!AV178</f>
        <v>0</v>
      </c>
      <c r="AC185" s="133">
        <f>IF(AB185='DATA GURU'!$C$33,1,0)</f>
        <v>0</v>
      </c>
      <c r="AD185" s="133">
        <f>'FORM 365'!AY178</f>
        <v>0</v>
      </c>
      <c r="AE185" s="133">
        <f>IF(AD185='DATA GURU'!$C$33,1,0)</f>
        <v>0</v>
      </c>
      <c r="AF185" s="133">
        <f>'FORM 365'!BB178</f>
        <v>0</v>
      </c>
      <c r="AG185" s="133">
        <f>IF(AF185='DATA GURU'!$C$33,1,0)</f>
        <v>0</v>
      </c>
      <c r="AH185" s="133">
        <f>'FORM 365'!BE178</f>
        <v>0</v>
      </c>
      <c r="AI185" s="133">
        <f>IF(AH185='DATA GURU'!$C$33,1,0)</f>
        <v>0</v>
      </c>
      <c r="AJ185" s="133">
        <f>'FORM 365'!BH178</f>
        <v>0</v>
      </c>
      <c r="AK185" s="133">
        <f>IF(AJ185='DATA GURU'!$C$33,1,0)</f>
        <v>0</v>
      </c>
      <c r="AL185" s="133">
        <f>'FORM 365'!BK178</f>
        <v>0</v>
      </c>
      <c r="AM185" s="133">
        <f>IF(AL185='DATA GURU'!$C$33,1,0)</f>
        <v>0</v>
      </c>
      <c r="AN185" s="133">
        <f>'FORM 365'!BN178</f>
        <v>0</v>
      </c>
      <c r="AO185" s="133">
        <f>IF(AN185='DATA GURU'!$C$33,1,0)</f>
        <v>0</v>
      </c>
      <c r="AP185" s="133">
        <f>'FORM 365'!BQ178</f>
        <v>0</v>
      </c>
      <c r="AQ185" s="133">
        <f>IF(AP185='DATA GURU'!$C$33,1,0)</f>
        <v>0</v>
      </c>
      <c r="AR185" s="133">
        <f>'FORM 365'!BT178</f>
        <v>0</v>
      </c>
      <c r="AS185" s="133">
        <f>IF(AR185='DATA GURU'!$C$33,1,0)</f>
        <v>0</v>
      </c>
      <c r="AT185" s="133">
        <f>'FORM 365'!BW178</f>
        <v>0</v>
      </c>
      <c r="AU185" s="133">
        <f>IF(AT185='DATA GURU'!$C$33,1,0)</f>
        <v>0</v>
      </c>
      <c r="AV185" s="134">
        <f t="shared" si="12"/>
        <v>0</v>
      </c>
      <c r="AW185" s="133">
        <f>'DATA GURU'!$C$23-AV185</f>
        <v>20</v>
      </c>
      <c r="AX185" s="135">
        <f>AV185*'DATA GURU'!$C$33</f>
        <v>0</v>
      </c>
      <c r="AY185" s="136" t="str">
        <f>IF(AX185&gt;='DATA GURU'!$C$21+20,"BAIK SEKALI",IF(AX185&gt;='DATA GURU'!$C$21,"BAIK ",IF(AX185&gt;='DATA GURU'!$C$21-10,"CUKUP",IF(AX185&gt;='DATA GURU'!$C$21-20,"KURANG",IF(AX185&lt;='DATA GURU'!$C$21-20,"KURANG SEKALI")))))</f>
        <v>KURANG SEKALI</v>
      </c>
      <c r="AZ185" s="190">
        <f>'FORM 365'!K178</f>
        <v>0</v>
      </c>
      <c r="BB185" s="153" t="str">
        <f>IF(AZ185=KELAS!$N$3,COUNTIFS($B$10:$B$115,"&lt;"&amp;B185,$AZ$10:$AZ$115,KELAS!$N$3)+COUNTIFS($B$10:$B185,B185,$AZ$10:$AZ185,KELAS!$N$3),"")</f>
        <v/>
      </c>
    </row>
    <row r="186" spans="1:54" ht="15" x14ac:dyDescent="0.25">
      <c r="A186" s="3">
        <v>177</v>
      </c>
      <c r="B186" s="117">
        <f>'FORM 365'!E179</f>
        <v>0</v>
      </c>
      <c r="C186" s="207">
        <f>'FORM 365'!B179</f>
        <v>0</v>
      </c>
      <c r="D186" s="207"/>
      <c r="E186" s="205">
        <f>'FORM 365'!C179</f>
        <v>0</v>
      </c>
      <c r="F186" s="206"/>
      <c r="G186" s="179">
        <f>'FORM 365'!C179</f>
        <v>0</v>
      </c>
      <c r="H186" s="133">
        <f>'FORM 365'!R179</f>
        <v>0</v>
      </c>
      <c r="I186" s="133">
        <f>IF(H186='DATA GURU'!$C$33,1,0)</f>
        <v>0</v>
      </c>
      <c r="J186" s="133">
        <f>'FORM 365'!U179</f>
        <v>0</v>
      </c>
      <c r="K186" s="133">
        <f>IF(J186='DATA GURU'!$C$33,1,0)</f>
        <v>0</v>
      </c>
      <c r="L186" s="133">
        <f>'FORM 365'!X179</f>
        <v>0</v>
      </c>
      <c r="M186" s="133">
        <f>IF(L186='DATA GURU'!$C$33,1,0)</f>
        <v>0</v>
      </c>
      <c r="N186" s="133">
        <f>'FORM 365'!AA179</f>
        <v>0</v>
      </c>
      <c r="O186" s="133">
        <f>IF(N186='DATA GURU'!$C$33,1,0)</f>
        <v>0</v>
      </c>
      <c r="P186" s="133">
        <f>'FORM 365'!AD179</f>
        <v>0</v>
      </c>
      <c r="Q186" s="133">
        <f>IF(P186='DATA GURU'!$C$33,1,0)</f>
        <v>0</v>
      </c>
      <c r="R186" s="133">
        <f>'FORM 365'!AG179</f>
        <v>0</v>
      </c>
      <c r="S186" s="133">
        <f>IF(R186='DATA GURU'!$C$33,1,0)</f>
        <v>0</v>
      </c>
      <c r="T186" s="133">
        <f>'FORM 365'!AJ179</f>
        <v>0</v>
      </c>
      <c r="U186" s="133">
        <f>IF(T186='DATA GURU'!$C$33,1,0)</f>
        <v>0</v>
      </c>
      <c r="V186" s="133">
        <f>'FORM 365'!AM179</f>
        <v>0</v>
      </c>
      <c r="W186" s="133">
        <f>IF(V186='DATA GURU'!$C$33,1,0)</f>
        <v>0</v>
      </c>
      <c r="X186" s="133">
        <f>'FORM 365'!AP179</f>
        <v>0</v>
      </c>
      <c r="Y186" s="133">
        <f>IF(X186='DATA GURU'!$C$33,1,0)</f>
        <v>0</v>
      </c>
      <c r="Z186" s="133">
        <f>'FORM 365'!AS179</f>
        <v>0</v>
      </c>
      <c r="AA186" s="133">
        <f>IF(Z186='DATA GURU'!$C$33,1,0)</f>
        <v>0</v>
      </c>
      <c r="AB186" s="133">
        <f>'FORM 365'!AV179</f>
        <v>0</v>
      </c>
      <c r="AC186" s="133">
        <f>IF(AB186='DATA GURU'!$C$33,1,0)</f>
        <v>0</v>
      </c>
      <c r="AD186" s="133">
        <f>'FORM 365'!AY179</f>
        <v>0</v>
      </c>
      <c r="AE186" s="133">
        <f>IF(AD186='DATA GURU'!$C$33,1,0)</f>
        <v>0</v>
      </c>
      <c r="AF186" s="133">
        <f>'FORM 365'!BB179</f>
        <v>0</v>
      </c>
      <c r="AG186" s="133">
        <f>IF(AF186='DATA GURU'!$C$33,1,0)</f>
        <v>0</v>
      </c>
      <c r="AH186" s="133">
        <f>'FORM 365'!BE179</f>
        <v>0</v>
      </c>
      <c r="AI186" s="133">
        <f>IF(AH186='DATA GURU'!$C$33,1,0)</f>
        <v>0</v>
      </c>
      <c r="AJ186" s="133">
        <f>'FORM 365'!BH179</f>
        <v>0</v>
      </c>
      <c r="AK186" s="133">
        <f>IF(AJ186='DATA GURU'!$C$33,1,0)</f>
        <v>0</v>
      </c>
      <c r="AL186" s="133">
        <f>'FORM 365'!BK179</f>
        <v>0</v>
      </c>
      <c r="AM186" s="133">
        <f>IF(AL186='DATA GURU'!$C$33,1,0)</f>
        <v>0</v>
      </c>
      <c r="AN186" s="133">
        <f>'FORM 365'!BN179</f>
        <v>0</v>
      </c>
      <c r="AO186" s="133">
        <f>IF(AN186='DATA GURU'!$C$33,1,0)</f>
        <v>0</v>
      </c>
      <c r="AP186" s="133">
        <f>'FORM 365'!BQ179</f>
        <v>0</v>
      </c>
      <c r="AQ186" s="133">
        <f>IF(AP186='DATA GURU'!$C$33,1,0)</f>
        <v>0</v>
      </c>
      <c r="AR186" s="133">
        <f>'FORM 365'!BT179</f>
        <v>0</v>
      </c>
      <c r="AS186" s="133">
        <f>IF(AR186='DATA GURU'!$C$33,1,0)</f>
        <v>0</v>
      </c>
      <c r="AT186" s="133">
        <f>'FORM 365'!BW179</f>
        <v>0</v>
      </c>
      <c r="AU186" s="133">
        <f>IF(AT186='DATA GURU'!$C$33,1,0)</f>
        <v>0</v>
      </c>
      <c r="AV186" s="134">
        <f t="shared" si="12"/>
        <v>0</v>
      </c>
      <c r="AW186" s="133">
        <f>'DATA GURU'!$C$23-AV186</f>
        <v>20</v>
      </c>
      <c r="AX186" s="135">
        <f>AV186*'DATA GURU'!$C$33</f>
        <v>0</v>
      </c>
      <c r="AY186" s="136" t="str">
        <f>IF(AX186&gt;='DATA GURU'!$C$21+20,"BAIK SEKALI",IF(AX186&gt;='DATA GURU'!$C$21,"BAIK ",IF(AX186&gt;='DATA GURU'!$C$21-10,"CUKUP",IF(AX186&gt;='DATA GURU'!$C$21-20,"KURANG",IF(AX186&lt;='DATA GURU'!$C$21-20,"KURANG SEKALI")))))</f>
        <v>KURANG SEKALI</v>
      </c>
      <c r="AZ186" s="190">
        <f>'FORM 365'!K179</f>
        <v>0</v>
      </c>
      <c r="BB186" s="153" t="str">
        <f>IF(AZ186=KELAS!$N$3,COUNTIFS($B$10:$B$115,"&lt;"&amp;B186,$AZ$10:$AZ$115,KELAS!$N$3)+COUNTIFS($B$10:$B186,B186,$AZ$10:$AZ186,KELAS!$N$3),"")</f>
        <v/>
      </c>
    </row>
    <row r="187" spans="1:54" ht="15" x14ac:dyDescent="0.25">
      <c r="A187" s="1">
        <v>178</v>
      </c>
      <c r="B187" s="117">
        <f>'FORM 365'!E180</f>
        <v>0</v>
      </c>
      <c r="C187" s="207">
        <f>'FORM 365'!B180</f>
        <v>0</v>
      </c>
      <c r="D187" s="207"/>
      <c r="E187" s="205">
        <f>'FORM 365'!C180</f>
        <v>0</v>
      </c>
      <c r="F187" s="206"/>
      <c r="G187" s="179">
        <f>'FORM 365'!C180</f>
        <v>0</v>
      </c>
      <c r="H187" s="133">
        <f>'FORM 365'!R180</f>
        <v>0</v>
      </c>
      <c r="I187" s="133">
        <f>IF(H187='DATA GURU'!$C$33,1,0)</f>
        <v>0</v>
      </c>
      <c r="J187" s="133">
        <f>'FORM 365'!U180</f>
        <v>0</v>
      </c>
      <c r="K187" s="133">
        <f>IF(J187='DATA GURU'!$C$33,1,0)</f>
        <v>0</v>
      </c>
      <c r="L187" s="133">
        <f>'FORM 365'!X180</f>
        <v>0</v>
      </c>
      <c r="M187" s="133">
        <f>IF(L187='DATA GURU'!$C$33,1,0)</f>
        <v>0</v>
      </c>
      <c r="N187" s="133">
        <f>'FORM 365'!AA180</f>
        <v>0</v>
      </c>
      <c r="O187" s="133">
        <f>IF(N187='DATA GURU'!$C$33,1,0)</f>
        <v>0</v>
      </c>
      <c r="P187" s="133">
        <f>'FORM 365'!AD180</f>
        <v>0</v>
      </c>
      <c r="Q187" s="133">
        <f>IF(P187='DATA GURU'!$C$33,1,0)</f>
        <v>0</v>
      </c>
      <c r="R187" s="133">
        <f>'FORM 365'!AG180</f>
        <v>0</v>
      </c>
      <c r="S187" s="133">
        <f>IF(R187='DATA GURU'!$C$33,1,0)</f>
        <v>0</v>
      </c>
      <c r="T187" s="133">
        <f>'FORM 365'!AJ180</f>
        <v>0</v>
      </c>
      <c r="U187" s="133">
        <f>IF(T187='DATA GURU'!$C$33,1,0)</f>
        <v>0</v>
      </c>
      <c r="V187" s="133">
        <f>'FORM 365'!AM180</f>
        <v>0</v>
      </c>
      <c r="W187" s="133">
        <f>IF(V187='DATA GURU'!$C$33,1,0)</f>
        <v>0</v>
      </c>
      <c r="X187" s="133">
        <f>'FORM 365'!AP180</f>
        <v>0</v>
      </c>
      <c r="Y187" s="133">
        <f>IF(X187='DATA GURU'!$C$33,1,0)</f>
        <v>0</v>
      </c>
      <c r="Z187" s="133">
        <f>'FORM 365'!AS180</f>
        <v>0</v>
      </c>
      <c r="AA187" s="133">
        <f>IF(Z187='DATA GURU'!$C$33,1,0)</f>
        <v>0</v>
      </c>
      <c r="AB187" s="133">
        <f>'FORM 365'!AV180</f>
        <v>0</v>
      </c>
      <c r="AC187" s="133">
        <f>IF(AB187='DATA GURU'!$C$33,1,0)</f>
        <v>0</v>
      </c>
      <c r="AD187" s="133">
        <f>'FORM 365'!AY180</f>
        <v>0</v>
      </c>
      <c r="AE187" s="133">
        <f>IF(AD187='DATA GURU'!$C$33,1,0)</f>
        <v>0</v>
      </c>
      <c r="AF187" s="133">
        <f>'FORM 365'!BB180</f>
        <v>0</v>
      </c>
      <c r="AG187" s="133">
        <f>IF(AF187='DATA GURU'!$C$33,1,0)</f>
        <v>0</v>
      </c>
      <c r="AH187" s="133">
        <f>'FORM 365'!BE180</f>
        <v>0</v>
      </c>
      <c r="AI187" s="133">
        <f>IF(AH187='DATA GURU'!$C$33,1,0)</f>
        <v>0</v>
      </c>
      <c r="AJ187" s="133">
        <f>'FORM 365'!BH180</f>
        <v>0</v>
      </c>
      <c r="AK187" s="133">
        <f>IF(AJ187='DATA GURU'!$C$33,1,0)</f>
        <v>0</v>
      </c>
      <c r="AL187" s="133">
        <f>'FORM 365'!BK180</f>
        <v>0</v>
      </c>
      <c r="AM187" s="133">
        <f>IF(AL187='DATA GURU'!$C$33,1,0)</f>
        <v>0</v>
      </c>
      <c r="AN187" s="133">
        <f>'FORM 365'!BN180</f>
        <v>0</v>
      </c>
      <c r="AO187" s="133">
        <f>IF(AN187='DATA GURU'!$C$33,1,0)</f>
        <v>0</v>
      </c>
      <c r="AP187" s="133">
        <f>'FORM 365'!BQ180</f>
        <v>0</v>
      </c>
      <c r="AQ187" s="133">
        <f>IF(AP187='DATA GURU'!$C$33,1,0)</f>
        <v>0</v>
      </c>
      <c r="AR187" s="133">
        <f>'FORM 365'!BT180</f>
        <v>0</v>
      </c>
      <c r="AS187" s="133">
        <f>IF(AR187='DATA GURU'!$C$33,1,0)</f>
        <v>0</v>
      </c>
      <c r="AT187" s="133">
        <f>'FORM 365'!BW180</f>
        <v>0</v>
      </c>
      <c r="AU187" s="133">
        <f>IF(AT187='DATA GURU'!$C$33,1,0)</f>
        <v>0</v>
      </c>
      <c r="AV187" s="134">
        <f t="shared" si="12"/>
        <v>0</v>
      </c>
      <c r="AW187" s="133">
        <f>'DATA GURU'!$C$23-AV187</f>
        <v>20</v>
      </c>
      <c r="AX187" s="135">
        <f>AV187*'DATA GURU'!$C$33</f>
        <v>0</v>
      </c>
      <c r="AY187" s="136" t="str">
        <f>IF(AX187&gt;='DATA GURU'!$C$21+20,"BAIK SEKALI",IF(AX187&gt;='DATA GURU'!$C$21,"BAIK ",IF(AX187&gt;='DATA GURU'!$C$21-10,"CUKUP",IF(AX187&gt;='DATA GURU'!$C$21-20,"KURANG",IF(AX187&lt;='DATA GURU'!$C$21-20,"KURANG SEKALI")))))</f>
        <v>KURANG SEKALI</v>
      </c>
      <c r="AZ187" s="190">
        <f>'FORM 365'!K180</f>
        <v>0</v>
      </c>
      <c r="BB187" s="153" t="str">
        <f>IF(AZ187=KELAS!$N$3,COUNTIFS($B$10:$B$115,"&lt;"&amp;B187,$AZ$10:$AZ$115,KELAS!$N$3)+COUNTIFS($B$10:$B187,B187,$AZ$10:$AZ187,KELAS!$N$3),"")</f>
        <v/>
      </c>
    </row>
    <row r="188" spans="1:54" ht="15" x14ac:dyDescent="0.25">
      <c r="A188" s="3">
        <v>179</v>
      </c>
      <c r="B188" s="117">
        <f>'FORM 365'!E181</f>
        <v>0</v>
      </c>
      <c r="C188" s="207">
        <f>'FORM 365'!B181</f>
        <v>0</v>
      </c>
      <c r="D188" s="207"/>
      <c r="E188" s="205">
        <f>'FORM 365'!C181</f>
        <v>0</v>
      </c>
      <c r="F188" s="206"/>
      <c r="G188" s="179">
        <f>'FORM 365'!C181</f>
        <v>0</v>
      </c>
      <c r="H188" s="133">
        <f>'FORM 365'!R181</f>
        <v>0</v>
      </c>
      <c r="I188" s="133">
        <f>IF(H188='DATA GURU'!$C$33,1,0)</f>
        <v>0</v>
      </c>
      <c r="J188" s="133">
        <f>'FORM 365'!U181</f>
        <v>0</v>
      </c>
      <c r="K188" s="133">
        <f>IF(J188='DATA GURU'!$C$33,1,0)</f>
        <v>0</v>
      </c>
      <c r="L188" s="133">
        <f>'FORM 365'!X181</f>
        <v>0</v>
      </c>
      <c r="M188" s="133">
        <f>IF(L188='DATA GURU'!$C$33,1,0)</f>
        <v>0</v>
      </c>
      <c r="N188" s="133">
        <f>'FORM 365'!AA181</f>
        <v>0</v>
      </c>
      <c r="O188" s="133">
        <f>IF(N188='DATA GURU'!$C$33,1,0)</f>
        <v>0</v>
      </c>
      <c r="P188" s="133">
        <f>'FORM 365'!AD181</f>
        <v>0</v>
      </c>
      <c r="Q188" s="133">
        <f>IF(P188='DATA GURU'!$C$33,1,0)</f>
        <v>0</v>
      </c>
      <c r="R188" s="133">
        <f>'FORM 365'!AG181</f>
        <v>0</v>
      </c>
      <c r="S188" s="133">
        <f>IF(R188='DATA GURU'!$C$33,1,0)</f>
        <v>0</v>
      </c>
      <c r="T188" s="133">
        <f>'FORM 365'!AJ181</f>
        <v>0</v>
      </c>
      <c r="U188" s="133">
        <f>IF(T188='DATA GURU'!$C$33,1,0)</f>
        <v>0</v>
      </c>
      <c r="V188" s="133">
        <f>'FORM 365'!AM181</f>
        <v>0</v>
      </c>
      <c r="W188" s="133">
        <f>IF(V188='DATA GURU'!$C$33,1,0)</f>
        <v>0</v>
      </c>
      <c r="X188" s="133">
        <f>'FORM 365'!AP181</f>
        <v>0</v>
      </c>
      <c r="Y188" s="133">
        <f>IF(X188='DATA GURU'!$C$33,1,0)</f>
        <v>0</v>
      </c>
      <c r="Z188" s="133">
        <f>'FORM 365'!AS181</f>
        <v>0</v>
      </c>
      <c r="AA188" s="133">
        <f>IF(Z188='DATA GURU'!$C$33,1,0)</f>
        <v>0</v>
      </c>
      <c r="AB188" s="133">
        <f>'FORM 365'!AV181</f>
        <v>0</v>
      </c>
      <c r="AC188" s="133">
        <f>IF(AB188='DATA GURU'!$C$33,1,0)</f>
        <v>0</v>
      </c>
      <c r="AD188" s="133">
        <f>'FORM 365'!AY181</f>
        <v>0</v>
      </c>
      <c r="AE188" s="133">
        <f>IF(AD188='DATA GURU'!$C$33,1,0)</f>
        <v>0</v>
      </c>
      <c r="AF188" s="133">
        <f>'FORM 365'!BB181</f>
        <v>0</v>
      </c>
      <c r="AG188" s="133">
        <f>IF(AF188='DATA GURU'!$C$33,1,0)</f>
        <v>0</v>
      </c>
      <c r="AH188" s="133">
        <f>'FORM 365'!BE181</f>
        <v>0</v>
      </c>
      <c r="AI188" s="133">
        <f>IF(AH188='DATA GURU'!$C$33,1,0)</f>
        <v>0</v>
      </c>
      <c r="AJ188" s="133">
        <f>'FORM 365'!BH181</f>
        <v>0</v>
      </c>
      <c r="AK188" s="133">
        <f>IF(AJ188='DATA GURU'!$C$33,1,0)</f>
        <v>0</v>
      </c>
      <c r="AL188" s="133">
        <f>'FORM 365'!BK181</f>
        <v>0</v>
      </c>
      <c r="AM188" s="133">
        <f>IF(AL188='DATA GURU'!$C$33,1,0)</f>
        <v>0</v>
      </c>
      <c r="AN188" s="133">
        <f>'FORM 365'!BN181</f>
        <v>0</v>
      </c>
      <c r="AO188" s="133">
        <f>IF(AN188='DATA GURU'!$C$33,1,0)</f>
        <v>0</v>
      </c>
      <c r="AP188" s="133">
        <f>'FORM 365'!BQ181</f>
        <v>0</v>
      </c>
      <c r="AQ188" s="133">
        <f>IF(AP188='DATA GURU'!$C$33,1,0)</f>
        <v>0</v>
      </c>
      <c r="AR188" s="133">
        <f>'FORM 365'!BT181</f>
        <v>0</v>
      </c>
      <c r="AS188" s="133">
        <f>IF(AR188='DATA GURU'!$C$33,1,0)</f>
        <v>0</v>
      </c>
      <c r="AT188" s="133">
        <f>'FORM 365'!BW181</f>
        <v>0</v>
      </c>
      <c r="AU188" s="133">
        <f>IF(AT188='DATA GURU'!$C$33,1,0)</f>
        <v>0</v>
      </c>
      <c r="AV188" s="134">
        <f t="shared" si="12"/>
        <v>0</v>
      </c>
      <c r="AW188" s="133">
        <f>'DATA GURU'!$C$23-AV188</f>
        <v>20</v>
      </c>
      <c r="AX188" s="135">
        <f>AV188*'DATA GURU'!$C$33</f>
        <v>0</v>
      </c>
      <c r="AY188" s="136" t="str">
        <f>IF(AX188&gt;='DATA GURU'!$C$21+20,"BAIK SEKALI",IF(AX188&gt;='DATA GURU'!$C$21,"BAIK ",IF(AX188&gt;='DATA GURU'!$C$21-10,"CUKUP",IF(AX188&gt;='DATA GURU'!$C$21-20,"KURANG",IF(AX188&lt;='DATA GURU'!$C$21-20,"KURANG SEKALI")))))</f>
        <v>KURANG SEKALI</v>
      </c>
      <c r="AZ188" s="190">
        <f>'FORM 365'!K181</f>
        <v>0</v>
      </c>
      <c r="BB188" s="153" t="str">
        <f>IF(AZ188=KELAS!$N$3,COUNTIFS($B$10:$B$115,"&lt;"&amp;B188,$AZ$10:$AZ$115,KELAS!$N$3)+COUNTIFS($B$10:$B188,B188,$AZ$10:$AZ188,KELAS!$N$3),"")</f>
        <v/>
      </c>
    </row>
    <row r="189" spans="1:54" ht="15" x14ac:dyDescent="0.25">
      <c r="A189" s="1">
        <v>180</v>
      </c>
      <c r="B189" s="117">
        <f>'FORM 365'!E182</f>
        <v>0</v>
      </c>
      <c r="C189" s="207">
        <f>'FORM 365'!B182</f>
        <v>0</v>
      </c>
      <c r="D189" s="207"/>
      <c r="E189" s="205">
        <f>'FORM 365'!C182</f>
        <v>0</v>
      </c>
      <c r="F189" s="206"/>
      <c r="G189" s="179">
        <f>'FORM 365'!C182</f>
        <v>0</v>
      </c>
      <c r="H189" s="133">
        <f>'FORM 365'!R182</f>
        <v>0</v>
      </c>
      <c r="I189" s="133">
        <f>IF(H189='DATA GURU'!$C$33,1,0)</f>
        <v>0</v>
      </c>
      <c r="J189" s="133">
        <f>'FORM 365'!U182</f>
        <v>0</v>
      </c>
      <c r="K189" s="133">
        <f>IF(J189='DATA GURU'!$C$33,1,0)</f>
        <v>0</v>
      </c>
      <c r="L189" s="133">
        <f>'FORM 365'!X182</f>
        <v>0</v>
      </c>
      <c r="M189" s="133">
        <f>IF(L189='DATA GURU'!$C$33,1,0)</f>
        <v>0</v>
      </c>
      <c r="N189" s="133">
        <f>'FORM 365'!AA182</f>
        <v>0</v>
      </c>
      <c r="O189" s="133">
        <f>IF(N189='DATA GURU'!$C$33,1,0)</f>
        <v>0</v>
      </c>
      <c r="P189" s="133">
        <f>'FORM 365'!AD182</f>
        <v>0</v>
      </c>
      <c r="Q189" s="133">
        <f>IF(P189='DATA GURU'!$C$33,1,0)</f>
        <v>0</v>
      </c>
      <c r="R189" s="133">
        <f>'FORM 365'!AG182</f>
        <v>0</v>
      </c>
      <c r="S189" s="133">
        <f>IF(R189='DATA GURU'!$C$33,1,0)</f>
        <v>0</v>
      </c>
      <c r="T189" s="133">
        <f>'FORM 365'!AJ182</f>
        <v>0</v>
      </c>
      <c r="U189" s="133">
        <f>IF(T189='DATA GURU'!$C$33,1,0)</f>
        <v>0</v>
      </c>
      <c r="V189" s="133">
        <f>'FORM 365'!AM182</f>
        <v>0</v>
      </c>
      <c r="W189" s="133">
        <f>IF(V189='DATA GURU'!$C$33,1,0)</f>
        <v>0</v>
      </c>
      <c r="X189" s="133">
        <f>'FORM 365'!AP182</f>
        <v>0</v>
      </c>
      <c r="Y189" s="133">
        <f>IF(X189='DATA GURU'!$C$33,1,0)</f>
        <v>0</v>
      </c>
      <c r="Z189" s="133">
        <f>'FORM 365'!AS182</f>
        <v>0</v>
      </c>
      <c r="AA189" s="133">
        <f>IF(Z189='DATA GURU'!$C$33,1,0)</f>
        <v>0</v>
      </c>
      <c r="AB189" s="133">
        <f>'FORM 365'!AV182</f>
        <v>0</v>
      </c>
      <c r="AC189" s="133">
        <f>IF(AB189='DATA GURU'!$C$33,1,0)</f>
        <v>0</v>
      </c>
      <c r="AD189" s="133">
        <f>'FORM 365'!AY182</f>
        <v>0</v>
      </c>
      <c r="AE189" s="133">
        <f>IF(AD189='DATA GURU'!$C$33,1,0)</f>
        <v>0</v>
      </c>
      <c r="AF189" s="133">
        <f>'FORM 365'!BB182</f>
        <v>0</v>
      </c>
      <c r="AG189" s="133">
        <f>IF(AF189='DATA GURU'!$C$33,1,0)</f>
        <v>0</v>
      </c>
      <c r="AH189" s="133">
        <f>'FORM 365'!BE182</f>
        <v>0</v>
      </c>
      <c r="AI189" s="133">
        <f>IF(AH189='DATA GURU'!$C$33,1,0)</f>
        <v>0</v>
      </c>
      <c r="AJ189" s="133">
        <f>'FORM 365'!BH182</f>
        <v>0</v>
      </c>
      <c r="AK189" s="133">
        <f>IF(AJ189='DATA GURU'!$C$33,1,0)</f>
        <v>0</v>
      </c>
      <c r="AL189" s="133">
        <f>'FORM 365'!BK182</f>
        <v>0</v>
      </c>
      <c r="AM189" s="133">
        <f>IF(AL189='DATA GURU'!$C$33,1,0)</f>
        <v>0</v>
      </c>
      <c r="AN189" s="133">
        <f>'FORM 365'!BN182</f>
        <v>0</v>
      </c>
      <c r="AO189" s="133">
        <f>IF(AN189='DATA GURU'!$C$33,1,0)</f>
        <v>0</v>
      </c>
      <c r="AP189" s="133">
        <f>'FORM 365'!BQ182</f>
        <v>0</v>
      </c>
      <c r="AQ189" s="133">
        <f>IF(AP189='DATA GURU'!$C$33,1,0)</f>
        <v>0</v>
      </c>
      <c r="AR189" s="133">
        <f>'FORM 365'!BT182</f>
        <v>0</v>
      </c>
      <c r="AS189" s="133">
        <f>IF(AR189='DATA GURU'!$C$33,1,0)</f>
        <v>0</v>
      </c>
      <c r="AT189" s="133">
        <f>'FORM 365'!BW182</f>
        <v>0</v>
      </c>
      <c r="AU189" s="133">
        <f>IF(AT189='DATA GURU'!$C$33,1,0)</f>
        <v>0</v>
      </c>
      <c r="AV189" s="134">
        <f t="shared" si="12"/>
        <v>0</v>
      </c>
      <c r="AW189" s="133">
        <f>'DATA GURU'!$C$23-AV189</f>
        <v>20</v>
      </c>
      <c r="AX189" s="135">
        <f>AV189*'DATA GURU'!$C$33</f>
        <v>0</v>
      </c>
      <c r="AY189" s="136" t="str">
        <f>IF(AX189&gt;='DATA GURU'!$C$21+20,"BAIK SEKALI",IF(AX189&gt;='DATA GURU'!$C$21,"BAIK ",IF(AX189&gt;='DATA GURU'!$C$21-10,"CUKUP",IF(AX189&gt;='DATA GURU'!$C$21-20,"KURANG",IF(AX189&lt;='DATA GURU'!$C$21-20,"KURANG SEKALI")))))</f>
        <v>KURANG SEKALI</v>
      </c>
      <c r="AZ189" s="190">
        <f>'FORM 365'!K182</f>
        <v>0</v>
      </c>
      <c r="BB189" s="153" t="str">
        <f>IF(AZ189=KELAS!$N$3,COUNTIFS($B$10:$B$115,"&lt;"&amp;B189,$AZ$10:$AZ$115,KELAS!$N$3)+COUNTIFS($B$10:$B189,B189,$AZ$10:$AZ189,KELAS!$N$3),"")</f>
        <v/>
      </c>
    </row>
    <row r="190" spans="1:54" ht="15" x14ac:dyDescent="0.25">
      <c r="A190" s="3">
        <v>181</v>
      </c>
      <c r="B190" s="117">
        <f>'FORM 365'!E183</f>
        <v>0</v>
      </c>
      <c r="C190" s="207">
        <f>'FORM 365'!B183</f>
        <v>0</v>
      </c>
      <c r="D190" s="207"/>
      <c r="E190" s="205">
        <f>'FORM 365'!C183</f>
        <v>0</v>
      </c>
      <c r="F190" s="206"/>
      <c r="G190" s="179">
        <f>'FORM 365'!C183</f>
        <v>0</v>
      </c>
      <c r="H190" s="133">
        <f>'FORM 365'!R183</f>
        <v>0</v>
      </c>
      <c r="I190" s="133">
        <f>IF(H190='DATA GURU'!$C$33,1,0)</f>
        <v>0</v>
      </c>
      <c r="J190" s="133">
        <f>'FORM 365'!U183</f>
        <v>0</v>
      </c>
      <c r="K190" s="133">
        <f>IF(J190='DATA GURU'!$C$33,1,0)</f>
        <v>0</v>
      </c>
      <c r="L190" s="133">
        <f>'FORM 365'!X183</f>
        <v>0</v>
      </c>
      <c r="M190" s="133">
        <f>IF(L190='DATA GURU'!$C$33,1,0)</f>
        <v>0</v>
      </c>
      <c r="N190" s="133">
        <f>'FORM 365'!AA183</f>
        <v>0</v>
      </c>
      <c r="O190" s="133">
        <f>IF(N190='DATA GURU'!$C$33,1,0)</f>
        <v>0</v>
      </c>
      <c r="P190" s="133">
        <f>'FORM 365'!AD183</f>
        <v>0</v>
      </c>
      <c r="Q190" s="133">
        <f>IF(P190='DATA GURU'!$C$33,1,0)</f>
        <v>0</v>
      </c>
      <c r="R190" s="133">
        <f>'FORM 365'!AG183</f>
        <v>0</v>
      </c>
      <c r="S190" s="133">
        <f>IF(R190='DATA GURU'!$C$33,1,0)</f>
        <v>0</v>
      </c>
      <c r="T190" s="133">
        <f>'FORM 365'!AJ183</f>
        <v>0</v>
      </c>
      <c r="U190" s="133">
        <f>IF(T190='DATA GURU'!$C$33,1,0)</f>
        <v>0</v>
      </c>
      <c r="V190" s="133">
        <f>'FORM 365'!AM183</f>
        <v>0</v>
      </c>
      <c r="W190" s="133">
        <f>IF(V190='DATA GURU'!$C$33,1,0)</f>
        <v>0</v>
      </c>
      <c r="X190" s="133">
        <f>'FORM 365'!AP183</f>
        <v>0</v>
      </c>
      <c r="Y190" s="133">
        <f>IF(X190='DATA GURU'!$C$33,1,0)</f>
        <v>0</v>
      </c>
      <c r="Z190" s="133">
        <f>'FORM 365'!AS183</f>
        <v>0</v>
      </c>
      <c r="AA190" s="133">
        <f>IF(Z190='DATA GURU'!$C$33,1,0)</f>
        <v>0</v>
      </c>
      <c r="AB190" s="133">
        <f>'FORM 365'!AV183</f>
        <v>0</v>
      </c>
      <c r="AC190" s="133">
        <f>IF(AB190='DATA GURU'!$C$33,1,0)</f>
        <v>0</v>
      </c>
      <c r="AD190" s="133">
        <f>'FORM 365'!AY183</f>
        <v>0</v>
      </c>
      <c r="AE190" s="133">
        <f>IF(AD190='DATA GURU'!$C$33,1,0)</f>
        <v>0</v>
      </c>
      <c r="AF190" s="133">
        <f>'FORM 365'!BB183</f>
        <v>0</v>
      </c>
      <c r="AG190" s="133">
        <f>IF(AF190='DATA GURU'!$C$33,1,0)</f>
        <v>0</v>
      </c>
      <c r="AH190" s="133">
        <f>'FORM 365'!BE183</f>
        <v>0</v>
      </c>
      <c r="AI190" s="133">
        <f>IF(AH190='DATA GURU'!$C$33,1,0)</f>
        <v>0</v>
      </c>
      <c r="AJ190" s="133">
        <f>'FORM 365'!BH183</f>
        <v>0</v>
      </c>
      <c r="AK190" s="133">
        <f>IF(AJ190='DATA GURU'!$C$33,1,0)</f>
        <v>0</v>
      </c>
      <c r="AL190" s="133">
        <f>'FORM 365'!BK183</f>
        <v>0</v>
      </c>
      <c r="AM190" s="133">
        <f>IF(AL190='DATA GURU'!$C$33,1,0)</f>
        <v>0</v>
      </c>
      <c r="AN190" s="133">
        <f>'FORM 365'!BN183</f>
        <v>0</v>
      </c>
      <c r="AO190" s="133">
        <f>IF(AN190='DATA GURU'!$C$33,1,0)</f>
        <v>0</v>
      </c>
      <c r="AP190" s="133">
        <f>'FORM 365'!BQ183</f>
        <v>0</v>
      </c>
      <c r="AQ190" s="133">
        <f>IF(AP190='DATA GURU'!$C$33,1,0)</f>
        <v>0</v>
      </c>
      <c r="AR190" s="133">
        <f>'FORM 365'!BT183</f>
        <v>0</v>
      </c>
      <c r="AS190" s="133">
        <f>IF(AR190='DATA GURU'!$C$33,1,0)</f>
        <v>0</v>
      </c>
      <c r="AT190" s="133">
        <f>'FORM 365'!BW183</f>
        <v>0</v>
      </c>
      <c r="AU190" s="133">
        <f>IF(AT190='DATA GURU'!$C$33,1,0)</f>
        <v>0</v>
      </c>
      <c r="AV190" s="134">
        <f t="shared" si="12"/>
        <v>0</v>
      </c>
      <c r="AW190" s="133">
        <f>'DATA GURU'!$C$23-AV190</f>
        <v>20</v>
      </c>
      <c r="AX190" s="135">
        <f>AV190*'DATA GURU'!$C$33</f>
        <v>0</v>
      </c>
      <c r="AY190" s="136" t="str">
        <f>IF(AX190&gt;='DATA GURU'!$C$21+20,"BAIK SEKALI",IF(AX190&gt;='DATA GURU'!$C$21,"BAIK ",IF(AX190&gt;='DATA GURU'!$C$21-10,"CUKUP",IF(AX190&gt;='DATA GURU'!$C$21-20,"KURANG",IF(AX190&lt;='DATA GURU'!$C$21-20,"KURANG SEKALI")))))</f>
        <v>KURANG SEKALI</v>
      </c>
      <c r="AZ190" s="190">
        <f>'FORM 365'!K183</f>
        <v>0</v>
      </c>
      <c r="BB190" s="153" t="str">
        <f>IF(AZ190=KELAS!$N$3,COUNTIFS($B$10:$B$115,"&lt;"&amp;B190,$AZ$10:$AZ$115,KELAS!$N$3)+COUNTIFS($B$10:$B190,B190,$AZ$10:$AZ190,KELAS!$N$3),"")</f>
        <v/>
      </c>
    </row>
    <row r="191" spans="1:54" ht="15" x14ac:dyDescent="0.25">
      <c r="A191" s="1">
        <v>182</v>
      </c>
      <c r="B191" s="117">
        <f>'FORM 365'!E184</f>
        <v>0</v>
      </c>
      <c r="C191" s="207">
        <f>'FORM 365'!B184</f>
        <v>0</v>
      </c>
      <c r="D191" s="207"/>
      <c r="E191" s="205">
        <f>'FORM 365'!C184</f>
        <v>0</v>
      </c>
      <c r="F191" s="206"/>
      <c r="G191" s="179">
        <f>'FORM 365'!C184</f>
        <v>0</v>
      </c>
      <c r="H191" s="133">
        <f>'FORM 365'!R184</f>
        <v>0</v>
      </c>
      <c r="I191" s="133">
        <f>IF(H191='DATA GURU'!$C$33,1,0)</f>
        <v>0</v>
      </c>
      <c r="J191" s="133">
        <f>'FORM 365'!U184</f>
        <v>0</v>
      </c>
      <c r="K191" s="133">
        <f>IF(J191='DATA GURU'!$C$33,1,0)</f>
        <v>0</v>
      </c>
      <c r="L191" s="133">
        <f>'FORM 365'!X184</f>
        <v>0</v>
      </c>
      <c r="M191" s="133">
        <f>IF(L191='DATA GURU'!$C$33,1,0)</f>
        <v>0</v>
      </c>
      <c r="N191" s="133">
        <f>'FORM 365'!AA184</f>
        <v>0</v>
      </c>
      <c r="O191" s="133">
        <f>IF(N191='DATA GURU'!$C$33,1,0)</f>
        <v>0</v>
      </c>
      <c r="P191" s="133">
        <f>'FORM 365'!AD184</f>
        <v>0</v>
      </c>
      <c r="Q191" s="133">
        <f>IF(P191='DATA GURU'!$C$33,1,0)</f>
        <v>0</v>
      </c>
      <c r="R191" s="133">
        <f>'FORM 365'!AG184</f>
        <v>0</v>
      </c>
      <c r="S191" s="133">
        <f>IF(R191='DATA GURU'!$C$33,1,0)</f>
        <v>0</v>
      </c>
      <c r="T191" s="133">
        <f>'FORM 365'!AJ184</f>
        <v>0</v>
      </c>
      <c r="U191" s="133">
        <f>IF(T191='DATA GURU'!$C$33,1,0)</f>
        <v>0</v>
      </c>
      <c r="V191" s="133">
        <f>'FORM 365'!AM184</f>
        <v>0</v>
      </c>
      <c r="W191" s="133">
        <f>IF(V191='DATA GURU'!$C$33,1,0)</f>
        <v>0</v>
      </c>
      <c r="X191" s="133">
        <f>'FORM 365'!AP184</f>
        <v>0</v>
      </c>
      <c r="Y191" s="133">
        <f>IF(X191='DATA GURU'!$C$33,1,0)</f>
        <v>0</v>
      </c>
      <c r="Z191" s="133">
        <f>'FORM 365'!AS184</f>
        <v>0</v>
      </c>
      <c r="AA191" s="133">
        <f>IF(Z191='DATA GURU'!$C$33,1,0)</f>
        <v>0</v>
      </c>
      <c r="AB191" s="133">
        <f>'FORM 365'!AV184</f>
        <v>0</v>
      </c>
      <c r="AC191" s="133">
        <f>IF(AB191='DATA GURU'!$C$33,1,0)</f>
        <v>0</v>
      </c>
      <c r="AD191" s="133">
        <f>'FORM 365'!AY184</f>
        <v>0</v>
      </c>
      <c r="AE191" s="133">
        <f>IF(AD191='DATA GURU'!$C$33,1,0)</f>
        <v>0</v>
      </c>
      <c r="AF191" s="133">
        <f>'FORM 365'!BB184</f>
        <v>0</v>
      </c>
      <c r="AG191" s="133">
        <f>IF(AF191='DATA GURU'!$C$33,1,0)</f>
        <v>0</v>
      </c>
      <c r="AH191" s="133">
        <f>'FORM 365'!BE184</f>
        <v>0</v>
      </c>
      <c r="AI191" s="133">
        <f>IF(AH191='DATA GURU'!$C$33,1,0)</f>
        <v>0</v>
      </c>
      <c r="AJ191" s="133">
        <f>'FORM 365'!BH184</f>
        <v>0</v>
      </c>
      <c r="AK191" s="133">
        <f>IF(AJ191='DATA GURU'!$C$33,1,0)</f>
        <v>0</v>
      </c>
      <c r="AL191" s="133">
        <f>'FORM 365'!BK184</f>
        <v>0</v>
      </c>
      <c r="AM191" s="133">
        <f>IF(AL191='DATA GURU'!$C$33,1,0)</f>
        <v>0</v>
      </c>
      <c r="AN191" s="133">
        <f>'FORM 365'!BN184</f>
        <v>0</v>
      </c>
      <c r="AO191" s="133">
        <f>IF(AN191='DATA GURU'!$C$33,1,0)</f>
        <v>0</v>
      </c>
      <c r="AP191" s="133">
        <f>'FORM 365'!BQ184</f>
        <v>0</v>
      </c>
      <c r="AQ191" s="133">
        <f>IF(AP191='DATA GURU'!$C$33,1,0)</f>
        <v>0</v>
      </c>
      <c r="AR191" s="133">
        <f>'FORM 365'!BT184</f>
        <v>0</v>
      </c>
      <c r="AS191" s="133">
        <f>IF(AR191='DATA GURU'!$C$33,1,0)</f>
        <v>0</v>
      </c>
      <c r="AT191" s="133">
        <f>'FORM 365'!BW184</f>
        <v>0</v>
      </c>
      <c r="AU191" s="133">
        <f>IF(AT191='DATA GURU'!$C$33,1,0)</f>
        <v>0</v>
      </c>
      <c r="AV191" s="134">
        <f t="shared" si="12"/>
        <v>0</v>
      </c>
      <c r="AW191" s="133">
        <f>'DATA GURU'!$C$23-AV191</f>
        <v>20</v>
      </c>
      <c r="AX191" s="135">
        <f>AV191*'DATA GURU'!$C$33</f>
        <v>0</v>
      </c>
      <c r="AY191" s="136" t="str">
        <f>IF(AX191&gt;='DATA GURU'!$C$21+20,"BAIK SEKALI",IF(AX191&gt;='DATA GURU'!$C$21,"BAIK ",IF(AX191&gt;='DATA GURU'!$C$21-10,"CUKUP",IF(AX191&gt;='DATA GURU'!$C$21-20,"KURANG",IF(AX191&lt;='DATA GURU'!$C$21-20,"KURANG SEKALI")))))</f>
        <v>KURANG SEKALI</v>
      </c>
      <c r="AZ191" s="190">
        <f>'FORM 365'!K184</f>
        <v>0</v>
      </c>
      <c r="BB191" s="153" t="str">
        <f>IF(AZ191=KELAS!$N$3,COUNTIFS($B$10:$B$115,"&lt;"&amp;B191,$AZ$10:$AZ$115,KELAS!$N$3)+COUNTIFS($B$10:$B191,B191,$AZ$10:$AZ191,KELAS!$N$3),"")</f>
        <v/>
      </c>
    </row>
    <row r="192" spans="1:54" ht="15" x14ac:dyDescent="0.25">
      <c r="A192" s="3">
        <v>183</v>
      </c>
      <c r="B192" s="117">
        <f>'FORM 365'!E185</f>
        <v>0</v>
      </c>
      <c r="C192" s="207">
        <f>'FORM 365'!B185</f>
        <v>0</v>
      </c>
      <c r="D192" s="207"/>
      <c r="E192" s="205">
        <f>'FORM 365'!C185</f>
        <v>0</v>
      </c>
      <c r="F192" s="206"/>
      <c r="G192" s="179">
        <f>'FORM 365'!C185</f>
        <v>0</v>
      </c>
      <c r="H192" s="133">
        <f>'FORM 365'!R185</f>
        <v>0</v>
      </c>
      <c r="I192" s="133">
        <f>IF(H192='DATA GURU'!$C$33,1,0)</f>
        <v>0</v>
      </c>
      <c r="J192" s="133">
        <f>'FORM 365'!U185</f>
        <v>0</v>
      </c>
      <c r="K192" s="133">
        <f>IF(J192='DATA GURU'!$C$33,1,0)</f>
        <v>0</v>
      </c>
      <c r="L192" s="133">
        <f>'FORM 365'!X185</f>
        <v>0</v>
      </c>
      <c r="M192" s="133">
        <f>IF(L192='DATA GURU'!$C$33,1,0)</f>
        <v>0</v>
      </c>
      <c r="N192" s="133">
        <f>'FORM 365'!AA185</f>
        <v>0</v>
      </c>
      <c r="O192" s="133">
        <f>IF(N192='DATA GURU'!$C$33,1,0)</f>
        <v>0</v>
      </c>
      <c r="P192" s="133">
        <f>'FORM 365'!AD185</f>
        <v>0</v>
      </c>
      <c r="Q192" s="133">
        <f>IF(P192='DATA GURU'!$C$33,1,0)</f>
        <v>0</v>
      </c>
      <c r="R192" s="133">
        <f>'FORM 365'!AG185</f>
        <v>0</v>
      </c>
      <c r="S192" s="133">
        <f>IF(R192='DATA GURU'!$C$33,1,0)</f>
        <v>0</v>
      </c>
      <c r="T192" s="133">
        <f>'FORM 365'!AJ185</f>
        <v>0</v>
      </c>
      <c r="U192" s="133">
        <f>IF(T192='DATA GURU'!$C$33,1,0)</f>
        <v>0</v>
      </c>
      <c r="V192" s="133">
        <f>'FORM 365'!AM185</f>
        <v>0</v>
      </c>
      <c r="W192" s="133">
        <f>IF(V192='DATA GURU'!$C$33,1,0)</f>
        <v>0</v>
      </c>
      <c r="X192" s="133">
        <f>'FORM 365'!AP185</f>
        <v>0</v>
      </c>
      <c r="Y192" s="133">
        <f>IF(X192='DATA GURU'!$C$33,1,0)</f>
        <v>0</v>
      </c>
      <c r="Z192" s="133">
        <f>'FORM 365'!AS185</f>
        <v>0</v>
      </c>
      <c r="AA192" s="133">
        <f>IF(Z192='DATA GURU'!$C$33,1,0)</f>
        <v>0</v>
      </c>
      <c r="AB192" s="133">
        <f>'FORM 365'!AV185</f>
        <v>0</v>
      </c>
      <c r="AC192" s="133">
        <f>IF(AB192='DATA GURU'!$C$33,1,0)</f>
        <v>0</v>
      </c>
      <c r="AD192" s="133">
        <f>'FORM 365'!AY185</f>
        <v>0</v>
      </c>
      <c r="AE192" s="133">
        <f>IF(AD192='DATA GURU'!$C$33,1,0)</f>
        <v>0</v>
      </c>
      <c r="AF192" s="133">
        <f>'FORM 365'!BB185</f>
        <v>0</v>
      </c>
      <c r="AG192" s="133">
        <f>IF(AF192='DATA GURU'!$C$33,1,0)</f>
        <v>0</v>
      </c>
      <c r="AH192" s="133">
        <f>'FORM 365'!BE185</f>
        <v>0</v>
      </c>
      <c r="AI192" s="133">
        <f>IF(AH192='DATA GURU'!$C$33,1,0)</f>
        <v>0</v>
      </c>
      <c r="AJ192" s="133">
        <f>'FORM 365'!BH185</f>
        <v>0</v>
      </c>
      <c r="AK192" s="133">
        <f>IF(AJ192='DATA GURU'!$C$33,1,0)</f>
        <v>0</v>
      </c>
      <c r="AL192" s="133">
        <f>'FORM 365'!BK185</f>
        <v>0</v>
      </c>
      <c r="AM192" s="133">
        <f>IF(AL192='DATA GURU'!$C$33,1,0)</f>
        <v>0</v>
      </c>
      <c r="AN192" s="133">
        <f>'FORM 365'!BN185</f>
        <v>0</v>
      </c>
      <c r="AO192" s="133">
        <f>IF(AN192='DATA GURU'!$C$33,1,0)</f>
        <v>0</v>
      </c>
      <c r="AP192" s="133">
        <f>'FORM 365'!BQ185</f>
        <v>0</v>
      </c>
      <c r="AQ192" s="133">
        <f>IF(AP192='DATA GURU'!$C$33,1,0)</f>
        <v>0</v>
      </c>
      <c r="AR192" s="133">
        <f>'FORM 365'!BT185</f>
        <v>0</v>
      </c>
      <c r="AS192" s="133">
        <f>IF(AR192='DATA GURU'!$C$33,1,0)</f>
        <v>0</v>
      </c>
      <c r="AT192" s="133">
        <f>'FORM 365'!BW185</f>
        <v>0</v>
      </c>
      <c r="AU192" s="133">
        <f>IF(AT192='DATA GURU'!$C$33,1,0)</f>
        <v>0</v>
      </c>
      <c r="AV192" s="134">
        <f t="shared" si="12"/>
        <v>0</v>
      </c>
      <c r="AW192" s="133">
        <f>'DATA GURU'!$C$23-AV192</f>
        <v>20</v>
      </c>
      <c r="AX192" s="135">
        <f>AV192*'DATA GURU'!$C$33</f>
        <v>0</v>
      </c>
      <c r="AY192" s="136" t="str">
        <f>IF(AX192&gt;='DATA GURU'!$C$21+20,"BAIK SEKALI",IF(AX192&gt;='DATA GURU'!$C$21,"BAIK ",IF(AX192&gt;='DATA GURU'!$C$21-10,"CUKUP",IF(AX192&gt;='DATA GURU'!$C$21-20,"KURANG",IF(AX192&lt;='DATA GURU'!$C$21-20,"KURANG SEKALI")))))</f>
        <v>KURANG SEKALI</v>
      </c>
      <c r="AZ192" s="190">
        <f>'FORM 365'!K185</f>
        <v>0</v>
      </c>
      <c r="BB192" s="153" t="str">
        <f>IF(AZ192=KELAS!$N$3,COUNTIFS($B$10:$B$115,"&lt;"&amp;B192,$AZ$10:$AZ$115,KELAS!$N$3)+COUNTIFS($B$10:$B192,B192,$AZ$10:$AZ192,KELAS!$N$3),"")</f>
        <v/>
      </c>
    </row>
    <row r="193" spans="1:54" ht="15" x14ac:dyDescent="0.25">
      <c r="A193" s="1">
        <v>184</v>
      </c>
      <c r="B193" s="117">
        <f>'FORM 365'!E186</f>
        <v>0</v>
      </c>
      <c r="C193" s="207">
        <f>'FORM 365'!B186</f>
        <v>0</v>
      </c>
      <c r="D193" s="207"/>
      <c r="E193" s="205">
        <f>'FORM 365'!C186</f>
        <v>0</v>
      </c>
      <c r="F193" s="206"/>
      <c r="G193" s="179">
        <f>'FORM 365'!C186</f>
        <v>0</v>
      </c>
      <c r="H193" s="133">
        <f>'FORM 365'!R186</f>
        <v>0</v>
      </c>
      <c r="I193" s="133">
        <f>IF(H193='DATA GURU'!$C$33,1,0)</f>
        <v>0</v>
      </c>
      <c r="J193" s="133">
        <f>'FORM 365'!U186</f>
        <v>0</v>
      </c>
      <c r="K193" s="133">
        <f>IF(J193='DATA GURU'!$C$33,1,0)</f>
        <v>0</v>
      </c>
      <c r="L193" s="133">
        <f>'FORM 365'!X186</f>
        <v>0</v>
      </c>
      <c r="M193" s="133">
        <f>IF(L193='DATA GURU'!$C$33,1,0)</f>
        <v>0</v>
      </c>
      <c r="N193" s="133">
        <f>'FORM 365'!AA186</f>
        <v>0</v>
      </c>
      <c r="O193" s="133">
        <f>IF(N193='DATA GURU'!$C$33,1,0)</f>
        <v>0</v>
      </c>
      <c r="P193" s="133">
        <f>'FORM 365'!AD186</f>
        <v>0</v>
      </c>
      <c r="Q193" s="133">
        <f>IF(P193='DATA GURU'!$C$33,1,0)</f>
        <v>0</v>
      </c>
      <c r="R193" s="133">
        <f>'FORM 365'!AG186</f>
        <v>0</v>
      </c>
      <c r="S193" s="133">
        <f>IF(R193='DATA GURU'!$C$33,1,0)</f>
        <v>0</v>
      </c>
      <c r="T193" s="133">
        <f>'FORM 365'!AJ186</f>
        <v>0</v>
      </c>
      <c r="U193" s="133">
        <f>IF(T193='DATA GURU'!$C$33,1,0)</f>
        <v>0</v>
      </c>
      <c r="V193" s="133">
        <f>'FORM 365'!AM186</f>
        <v>0</v>
      </c>
      <c r="W193" s="133">
        <f>IF(V193='DATA GURU'!$C$33,1,0)</f>
        <v>0</v>
      </c>
      <c r="X193" s="133">
        <f>'FORM 365'!AP186</f>
        <v>0</v>
      </c>
      <c r="Y193" s="133">
        <f>IF(X193='DATA GURU'!$C$33,1,0)</f>
        <v>0</v>
      </c>
      <c r="Z193" s="133">
        <f>'FORM 365'!AS186</f>
        <v>0</v>
      </c>
      <c r="AA193" s="133">
        <f>IF(Z193='DATA GURU'!$C$33,1,0)</f>
        <v>0</v>
      </c>
      <c r="AB193" s="133">
        <f>'FORM 365'!AV186</f>
        <v>0</v>
      </c>
      <c r="AC193" s="133">
        <f>IF(AB193='DATA GURU'!$C$33,1,0)</f>
        <v>0</v>
      </c>
      <c r="AD193" s="133">
        <f>'FORM 365'!AY186</f>
        <v>0</v>
      </c>
      <c r="AE193" s="133">
        <f>IF(AD193='DATA GURU'!$C$33,1,0)</f>
        <v>0</v>
      </c>
      <c r="AF193" s="133">
        <f>'FORM 365'!BB186</f>
        <v>0</v>
      </c>
      <c r="AG193" s="133">
        <f>IF(AF193='DATA GURU'!$C$33,1,0)</f>
        <v>0</v>
      </c>
      <c r="AH193" s="133">
        <f>'FORM 365'!BE186</f>
        <v>0</v>
      </c>
      <c r="AI193" s="133">
        <f>IF(AH193='DATA GURU'!$C$33,1,0)</f>
        <v>0</v>
      </c>
      <c r="AJ193" s="133">
        <f>'FORM 365'!BH186</f>
        <v>0</v>
      </c>
      <c r="AK193" s="133">
        <f>IF(AJ193='DATA GURU'!$C$33,1,0)</f>
        <v>0</v>
      </c>
      <c r="AL193" s="133">
        <f>'FORM 365'!BK186</f>
        <v>0</v>
      </c>
      <c r="AM193" s="133">
        <f>IF(AL193='DATA GURU'!$C$33,1,0)</f>
        <v>0</v>
      </c>
      <c r="AN193" s="133">
        <f>'FORM 365'!BN186</f>
        <v>0</v>
      </c>
      <c r="AO193" s="133">
        <f>IF(AN193='DATA GURU'!$C$33,1,0)</f>
        <v>0</v>
      </c>
      <c r="AP193" s="133">
        <f>'FORM 365'!BQ186</f>
        <v>0</v>
      </c>
      <c r="AQ193" s="133">
        <f>IF(AP193='DATA GURU'!$C$33,1,0)</f>
        <v>0</v>
      </c>
      <c r="AR193" s="133">
        <f>'FORM 365'!BT186</f>
        <v>0</v>
      </c>
      <c r="AS193" s="133">
        <f>IF(AR193='DATA GURU'!$C$33,1,0)</f>
        <v>0</v>
      </c>
      <c r="AT193" s="133">
        <f>'FORM 365'!BW186</f>
        <v>0</v>
      </c>
      <c r="AU193" s="133">
        <f>IF(AT193='DATA GURU'!$C$33,1,0)</f>
        <v>0</v>
      </c>
      <c r="AV193" s="134">
        <f t="shared" si="12"/>
        <v>0</v>
      </c>
      <c r="AW193" s="133">
        <f>'DATA GURU'!$C$23-AV193</f>
        <v>20</v>
      </c>
      <c r="AX193" s="135">
        <f>AV193*'DATA GURU'!$C$33</f>
        <v>0</v>
      </c>
      <c r="AY193" s="136" t="str">
        <f>IF(AX193&gt;='DATA GURU'!$C$21+20,"BAIK SEKALI",IF(AX193&gt;='DATA GURU'!$C$21,"BAIK ",IF(AX193&gt;='DATA GURU'!$C$21-10,"CUKUP",IF(AX193&gt;='DATA GURU'!$C$21-20,"KURANG",IF(AX193&lt;='DATA GURU'!$C$21-20,"KURANG SEKALI")))))</f>
        <v>KURANG SEKALI</v>
      </c>
      <c r="AZ193" s="190">
        <f>'FORM 365'!K186</f>
        <v>0</v>
      </c>
      <c r="BB193" s="153" t="str">
        <f>IF(AZ193=KELAS!$N$3,COUNTIFS($B$10:$B$115,"&lt;"&amp;B193,$AZ$10:$AZ$115,KELAS!$N$3)+COUNTIFS($B$10:$B193,B193,$AZ$10:$AZ193,KELAS!$N$3),"")</f>
        <v/>
      </c>
    </row>
    <row r="194" spans="1:54" ht="15" x14ac:dyDescent="0.25">
      <c r="A194" s="3">
        <v>185</v>
      </c>
      <c r="B194" s="117">
        <f>'FORM 365'!E187</f>
        <v>0</v>
      </c>
      <c r="C194" s="207">
        <f>'FORM 365'!B187</f>
        <v>0</v>
      </c>
      <c r="D194" s="207"/>
      <c r="E194" s="205">
        <f>'FORM 365'!C187</f>
        <v>0</v>
      </c>
      <c r="F194" s="206"/>
      <c r="G194" s="179">
        <f>'FORM 365'!C187</f>
        <v>0</v>
      </c>
      <c r="H194" s="133">
        <f>'FORM 365'!R187</f>
        <v>0</v>
      </c>
      <c r="I194" s="133">
        <f>IF(H194='DATA GURU'!$C$33,1,0)</f>
        <v>0</v>
      </c>
      <c r="J194" s="133">
        <f>'FORM 365'!U187</f>
        <v>0</v>
      </c>
      <c r="K194" s="133">
        <f>IF(J194='DATA GURU'!$C$33,1,0)</f>
        <v>0</v>
      </c>
      <c r="L194" s="133">
        <f>'FORM 365'!X187</f>
        <v>0</v>
      </c>
      <c r="M194" s="133">
        <f>IF(L194='DATA GURU'!$C$33,1,0)</f>
        <v>0</v>
      </c>
      <c r="N194" s="133">
        <f>'FORM 365'!AA187</f>
        <v>0</v>
      </c>
      <c r="O194" s="133">
        <f>IF(N194='DATA GURU'!$C$33,1,0)</f>
        <v>0</v>
      </c>
      <c r="P194" s="133">
        <f>'FORM 365'!AD187</f>
        <v>0</v>
      </c>
      <c r="Q194" s="133">
        <f>IF(P194='DATA GURU'!$C$33,1,0)</f>
        <v>0</v>
      </c>
      <c r="R194" s="133">
        <f>'FORM 365'!AG187</f>
        <v>0</v>
      </c>
      <c r="S194" s="133">
        <f>IF(R194='DATA GURU'!$C$33,1,0)</f>
        <v>0</v>
      </c>
      <c r="T194" s="133">
        <f>'FORM 365'!AJ187</f>
        <v>0</v>
      </c>
      <c r="U194" s="133">
        <f>IF(T194='DATA GURU'!$C$33,1,0)</f>
        <v>0</v>
      </c>
      <c r="V194" s="133">
        <f>'FORM 365'!AM187</f>
        <v>0</v>
      </c>
      <c r="W194" s="133">
        <f>IF(V194='DATA GURU'!$C$33,1,0)</f>
        <v>0</v>
      </c>
      <c r="X194" s="133">
        <f>'FORM 365'!AP187</f>
        <v>0</v>
      </c>
      <c r="Y194" s="133">
        <f>IF(X194='DATA GURU'!$C$33,1,0)</f>
        <v>0</v>
      </c>
      <c r="Z194" s="133">
        <f>'FORM 365'!AS187</f>
        <v>0</v>
      </c>
      <c r="AA194" s="133">
        <f>IF(Z194='DATA GURU'!$C$33,1,0)</f>
        <v>0</v>
      </c>
      <c r="AB194" s="133">
        <f>'FORM 365'!AV187</f>
        <v>0</v>
      </c>
      <c r="AC194" s="133">
        <f>IF(AB194='DATA GURU'!$C$33,1,0)</f>
        <v>0</v>
      </c>
      <c r="AD194" s="133">
        <f>'FORM 365'!AY187</f>
        <v>0</v>
      </c>
      <c r="AE194" s="133">
        <f>IF(AD194='DATA GURU'!$C$33,1,0)</f>
        <v>0</v>
      </c>
      <c r="AF194" s="133">
        <f>'FORM 365'!BB187</f>
        <v>0</v>
      </c>
      <c r="AG194" s="133">
        <f>IF(AF194='DATA GURU'!$C$33,1,0)</f>
        <v>0</v>
      </c>
      <c r="AH194" s="133">
        <f>'FORM 365'!BE187</f>
        <v>0</v>
      </c>
      <c r="AI194" s="133">
        <f>IF(AH194='DATA GURU'!$C$33,1,0)</f>
        <v>0</v>
      </c>
      <c r="AJ194" s="133">
        <f>'FORM 365'!BH187</f>
        <v>0</v>
      </c>
      <c r="AK194" s="133">
        <f>IF(AJ194='DATA GURU'!$C$33,1,0)</f>
        <v>0</v>
      </c>
      <c r="AL194" s="133">
        <f>'FORM 365'!BK187</f>
        <v>0</v>
      </c>
      <c r="AM194" s="133">
        <f>IF(AL194='DATA GURU'!$C$33,1,0)</f>
        <v>0</v>
      </c>
      <c r="AN194" s="133">
        <f>'FORM 365'!BN187</f>
        <v>0</v>
      </c>
      <c r="AO194" s="133">
        <f>IF(AN194='DATA GURU'!$C$33,1,0)</f>
        <v>0</v>
      </c>
      <c r="AP194" s="133">
        <f>'FORM 365'!BQ187</f>
        <v>0</v>
      </c>
      <c r="AQ194" s="133">
        <f>IF(AP194='DATA GURU'!$C$33,1,0)</f>
        <v>0</v>
      </c>
      <c r="AR194" s="133">
        <f>'FORM 365'!BT187</f>
        <v>0</v>
      </c>
      <c r="AS194" s="133">
        <f>IF(AR194='DATA GURU'!$C$33,1,0)</f>
        <v>0</v>
      </c>
      <c r="AT194" s="133">
        <f>'FORM 365'!BW187</f>
        <v>0</v>
      </c>
      <c r="AU194" s="133">
        <f>IF(AT194='DATA GURU'!$C$33,1,0)</f>
        <v>0</v>
      </c>
      <c r="AV194" s="134">
        <f t="shared" si="12"/>
        <v>0</v>
      </c>
      <c r="AW194" s="133">
        <f>'DATA GURU'!$C$23-AV194</f>
        <v>20</v>
      </c>
      <c r="AX194" s="135">
        <f>AV194*'DATA GURU'!$C$33</f>
        <v>0</v>
      </c>
      <c r="AY194" s="136" t="str">
        <f>IF(AX194&gt;='DATA GURU'!$C$21+20,"BAIK SEKALI",IF(AX194&gt;='DATA GURU'!$C$21,"BAIK ",IF(AX194&gt;='DATA GURU'!$C$21-10,"CUKUP",IF(AX194&gt;='DATA GURU'!$C$21-20,"KURANG",IF(AX194&lt;='DATA GURU'!$C$21-20,"KURANG SEKALI")))))</f>
        <v>KURANG SEKALI</v>
      </c>
      <c r="AZ194" s="190">
        <f>'FORM 365'!K187</f>
        <v>0</v>
      </c>
      <c r="BB194" s="153" t="str">
        <f>IF(AZ194=KELAS!$N$3,COUNTIFS($B$10:$B$115,"&lt;"&amp;B194,$AZ$10:$AZ$115,KELAS!$N$3)+COUNTIFS($B$10:$B194,B194,$AZ$10:$AZ194,KELAS!$N$3),"")</f>
        <v/>
      </c>
    </row>
    <row r="195" spans="1:54" ht="15" x14ac:dyDescent="0.25">
      <c r="A195" s="1">
        <v>186</v>
      </c>
      <c r="B195" s="117">
        <f>'FORM 365'!E188</f>
        <v>0</v>
      </c>
      <c r="C195" s="207">
        <f>'FORM 365'!B188</f>
        <v>0</v>
      </c>
      <c r="D195" s="207"/>
      <c r="E195" s="205">
        <f>'FORM 365'!C188</f>
        <v>0</v>
      </c>
      <c r="F195" s="206"/>
      <c r="G195" s="179">
        <f>'FORM 365'!C188</f>
        <v>0</v>
      </c>
      <c r="H195" s="133">
        <f>'FORM 365'!R188</f>
        <v>0</v>
      </c>
      <c r="I195" s="133">
        <f>IF(H195='DATA GURU'!$C$33,1,0)</f>
        <v>0</v>
      </c>
      <c r="J195" s="133">
        <f>'FORM 365'!U188</f>
        <v>0</v>
      </c>
      <c r="K195" s="133">
        <f>IF(J195='DATA GURU'!$C$33,1,0)</f>
        <v>0</v>
      </c>
      <c r="L195" s="133">
        <f>'FORM 365'!X188</f>
        <v>0</v>
      </c>
      <c r="M195" s="133">
        <f>IF(L195='DATA GURU'!$C$33,1,0)</f>
        <v>0</v>
      </c>
      <c r="N195" s="133">
        <f>'FORM 365'!AA188</f>
        <v>0</v>
      </c>
      <c r="O195" s="133">
        <f>IF(N195='DATA GURU'!$C$33,1,0)</f>
        <v>0</v>
      </c>
      <c r="P195" s="133">
        <f>'FORM 365'!AD188</f>
        <v>0</v>
      </c>
      <c r="Q195" s="133">
        <f>IF(P195='DATA GURU'!$C$33,1,0)</f>
        <v>0</v>
      </c>
      <c r="R195" s="133">
        <f>'FORM 365'!AG188</f>
        <v>0</v>
      </c>
      <c r="S195" s="133">
        <f>IF(R195='DATA GURU'!$C$33,1,0)</f>
        <v>0</v>
      </c>
      <c r="T195" s="133">
        <f>'FORM 365'!AJ188</f>
        <v>0</v>
      </c>
      <c r="U195" s="133">
        <f>IF(T195='DATA GURU'!$C$33,1,0)</f>
        <v>0</v>
      </c>
      <c r="V195" s="133">
        <f>'FORM 365'!AM188</f>
        <v>0</v>
      </c>
      <c r="W195" s="133">
        <f>IF(V195='DATA GURU'!$C$33,1,0)</f>
        <v>0</v>
      </c>
      <c r="X195" s="133">
        <f>'FORM 365'!AP188</f>
        <v>0</v>
      </c>
      <c r="Y195" s="133">
        <f>IF(X195='DATA GURU'!$C$33,1,0)</f>
        <v>0</v>
      </c>
      <c r="Z195" s="133">
        <f>'FORM 365'!AS188</f>
        <v>0</v>
      </c>
      <c r="AA195" s="133">
        <f>IF(Z195='DATA GURU'!$C$33,1,0)</f>
        <v>0</v>
      </c>
      <c r="AB195" s="133">
        <f>'FORM 365'!AV188</f>
        <v>0</v>
      </c>
      <c r="AC195" s="133">
        <f>IF(AB195='DATA GURU'!$C$33,1,0)</f>
        <v>0</v>
      </c>
      <c r="AD195" s="133">
        <f>'FORM 365'!AY188</f>
        <v>0</v>
      </c>
      <c r="AE195" s="133">
        <f>IF(AD195='DATA GURU'!$C$33,1,0)</f>
        <v>0</v>
      </c>
      <c r="AF195" s="133">
        <f>'FORM 365'!BB188</f>
        <v>0</v>
      </c>
      <c r="AG195" s="133">
        <f>IF(AF195='DATA GURU'!$C$33,1,0)</f>
        <v>0</v>
      </c>
      <c r="AH195" s="133">
        <f>'FORM 365'!BE188</f>
        <v>0</v>
      </c>
      <c r="AI195" s="133">
        <f>IF(AH195='DATA GURU'!$C$33,1,0)</f>
        <v>0</v>
      </c>
      <c r="AJ195" s="133">
        <f>'FORM 365'!BH188</f>
        <v>0</v>
      </c>
      <c r="AK195" s="133">
        <f>IF(AJ195='DATA GURU'!$C$33,1,0)</f>
        <v>0</v>
      </c>
      <c r="AL195" s="133">
        <f>'FORM 365'!BK188</f>
        <v>0</v>
      </c>
      <c r="AM195" s="133">
        <f>IF(AL195='DATA GURU'!$C$33,1,0)</f>
        <v>0</v>
      </c>
      <c r="AN195" s="133">
        <f>'FORM 365'!BN188</f>
        <v>0</v>
      </c>
      <c r="AO195" s="133">
        <f>IF(AN195='DATA GURU'!$C$33,1,0)</f>
        <v>0</v>
      </c>
      <c r="AP195" s="133">
        <f>'FORM 365'!BQ188</f>
        <v>0</v>
      </c>
      <c r="AQ195" s="133">
        <f>IF(AP195='DATA GURU'!$C$33,1,0)</f>
        <v>0</v>
      </c>
      <c r="AR195" s="133">
        <f>'FORM 365'!BT188</f>
        <v>0</v>
      </c>
      <c r="AS195" s="133">
        <f>IF(AR195='DATA GURU'!$C$33,1,0)</f>
        <v>0</v>
      </c>
      <c r="AT195" s="133">
        <f>'FORM 365'!BW188</f>
        <v>0</v>
      </c>
      <c r="AU195" s="133">
        <f>IF(AT195='DATA GURU'!$C$33,1,0)</f>
        <v>0</v>
      </c>
      <c r="AV195" s="134">
        <f t="shared" si="12"/>
        <v>0</v>
      </c>
      <c r="AW195" s="133">
        <f>'DATA GURU'!$C$23-AV195</f>
        <v>20</v>
      </c>
      <c r="AX195" s="135">
        <f>AV195*'DATA GURU'!$C$33</f>
        <v>0</v>
      </c>
      <c r="AY195" s="136" t="str">
        <f>IF(AX195&gt;='DATA GURU'!$C$21+20,"BAIK SEKALI",IF(AX195&gt;='DATA GURU'!$C$21,"BAIK ",IF(AX195&gt;='DATA GURU'!$C$21-10,"CUKUP",IF(AX195&gt;='DATA GURU'!$C$21-20,"KURANG",IF(AX195&lt;='DATA GURU'!$C$21-20,"KURANG SEKALI")))))</f>
        <v>KURANG SEKALI</v>
      </c>
      <c r="AZ195" s="190">
        <f>'FORM 365'!K188</f>
        <v>0</v>
      </c>
      <c r="BB195" s="153" t="str">
        <f>IF(AZ195=KELAS!$N$3,COUNTIFS($B$10:$B$115,"&lt;"&amp;B195,$AZ$10:$AZ$115,KELAS!$N$3)+COUNTIFS($B$10:$B195,B195,$AZ$10:$AZ195,KELAS!$N$3),"")</f>
        <v/>
      </c>
    </row>
    <row r="196" spans="1:54" ht="15" x14ac:dyDescent="0.25">
      <c r="A196" s="3">
        <v>187</v>
      </c>
      <c r="B196" s="117">
        <f>'FORM 365'!E189</f>
        <v>0</v>
      </c>
      <c r="C196" s="207">
        <f>'FORM 365'!B189</f>
        <v>0</v>
      </c>
      <c r="D196" s="207"/>
      <c r="E196" s="205">
        <f>'FORM 365'!C189</f>
        <v>0</v>
      </c>
      <c r="F196" s="206"/>
      <c r="G196" s="179">
        <f>'FORM 365'!C189</f>
        <v>0</v>
      </c>
      <c r="H196" s="133">
        <f>'FORM 365'!R189</f>
        <v>0</v>
      </c>
      <c r="I196" s="133">
        <f>IF(H196='DATA GURU'!$C$33,1,0)</f>
        <v>0</v>
      </c>
      <c r="J196" s="133">
        <f>'FORM 365'!U189</f>
        <v>0</v>
      </c>
      <c r="K196" s="133">
        <f>IF(J196='DATA GURU'!$C$33,1,0)</f>
        <v>0</v>
      </c>
      <c r="L196" s="133">
        <f>'FORM 365'!X189</f>
        <v>0</v>
      </c>
      <c r="M196" s="133">
        <f>IF(L196='DATA GURU'!$C$33,1,0)</f>
        <v>0</v>
      </c>
      <c r="N196" s="133">
        <f>'FORM 365'!AA189</f>
        <v>0</v>
      </c>
      <c r="O196" s="133">
        <f>IF(N196='DATA GURU'!$C$33,1,0)</f>
        <v>0</v>
      </c>
      <c r="P196" s="133">
        <f>'FORM 365'!AD189</f>
        <v>0</v>
      </c>
      <c r="Q196" s="133">
        <f>IF(P196='DATA GURU'!$C$33,1,0)</f>
        <v>0</v>
      </c>
      <c r="R196" s="133">
        <f>'FORM 365'!AG189</f>
        <v>0</v>
      </c>
      <c r="S196" s="133">
        <f>IF(R196='DATA GURU'!$C$33,1,0)</f>
        <v>0</v>
      </c>
      <c r="T196" s="133">
        <f>'FORM 365'!AJ189</f>
        <v>0</v>
      </c>
      <c r="U196" s="133">
        <f>IF(T196='DATA GURU'!$C$33,1,0)</f>
        <v>0</v>
      </c>
      <c r="V196" s="133">
        <f>'FORM 365'!AM189</f>
        <v>0</v>
      </c>
      <c r="W196" s="133">
        <f>IF(V196='DATA GURU'!$C$33,1,0)</f>
        <v>0</v>
      </c>
      <c r="X196" s="133">
        <f>'FORM 365'!AP189</f>
        <v>0</v>
      </c>
      <c r="Y196" s="133">
        <f>IF(X196='DATA GURU'!$C$33,1,0)</f>
        <v>0</v>
      </c>
      <c r="Z196" s="133">
        <f>'FORM 365'!AS189</f>
        <v>0</v>
      </c>
      <c r="AA196" s="133">
        <f>IF(Z196='DATA GURU'!$C$33,1,0)</f>
        <v>0</v>
      </c>
      <c r="AB196" s="133">
        <f>'FORM 365'!AV189</f>
        <v>0</v>
      </c>
      <c r="AC196" s="133">
        <f>IF(AB196='DATA GURU'!$C$33,1,0)</f>
        <v>0</v>
      </c>
      <c r="AD196" s="133">
        <f>'FORM 365'!AY189</f>
        <v>0</v>
      </c>
      <c r="AE196" s="133">
        <f>IF(AD196='DATA GURU'!$C$33,1,0)</f>
        <v>0</v>
      </c>
      <c r="AF196" s="133">
        <f>'FORM 365'!BB189</f>
        <v>0</v>
      </c>
      <c r="AG196" s="133">
        <f>IF(AF196='DATA GURU'!$C$33,1,0)</f>
        <v>0</v>
      </c>
      <c r="AH196" s="133">
        <f>'FORM 365'!BE189</f>
        <v>0</v>
      </c>
      <c r="AI196" s="133">
        <f>IF(AH196='DATA GURU'!$C$33,1,0)</f>
        <v>0</v>
      </c>
      <c r="AJ196" s="133">
        <f>'FORM 365'!BH189</f>
        <v>0</v>
      </c>
      <c r="AK196" s="133">
        <f>IF(AJ196='DATA GURU'!$C$33,1,0)</f>
        <v>0</v>
      </c>
      <c r="AL196" s="133">
        <f>'FORM 365'!BK189</f>
        <v>0</v>
      </c>
      <c r="AM196" s="133">
        <f>IF(AL196='DATA GURU'!$C$33,1,0)</f>
        <v>0</v>
      </c>
      <c r="AN196" s="133">
        <f>'FORM 365'!BN189</f>
        <v>0</v>
      </c>
      <c r="AO196" s="133">
        <f>IF(AN196='DATA GURU'!$C$33,1,0)</f>
        <v>0</v>
      </c>
      <c r="AP196" s="133">
        <f>'FORM 365'!BQ189</f>
        <v>0</v>
      </c>
      <c r="AQ196" s="133">
        <f>IF(AP196='DATA GURU'!$C$33,1,0)</f>
        <v>0</v>
      </c>
      <c r="AR196" s="133">
        <f>'FORM 365'!BT189</f>
        <v>0</v>
      </c>
      <c r="AS196" s="133">
        <f>IF(AR196='DATA GURU'!$C$33,1,0)</f>
        <v>0</v>
      </c>
      <c r="AT196" s="133">
        <f>'FORM 365'!BW189</f>
        <v>0</v>
      </c>
      <c r="AU196" s="133">
        <f>IF(AT196='DATA GURU'!$C$33,1,0)</f>
        <v>0</v>
      </c>
      <c r="AV196" s="134">
        <f t="shared" si="12"/>
        <v>0</v>
      </c>
      <c r="AW196" s="133">
        <f>'DATA GURU'!$C$23-AV196</f>
        <v>20</v>
      </c>
      <c r="AX196" s="135">
        <f>AV196*'DATA GURU'!$C$33</f>
        <v>0</v>
      </c>
      <c r="AY196" s="136" t="str">
        <f>IF(AX196&gt;='DATA GURU'!$C$21+20,"BAIK SEKALI",IF(AX196&gt;='DATA GURU'!$C$21,"BAIK ",IF(AX196&gt;='DATA GURU'!$C$21-10,"CUKUP",IF(AX196&gt;='DATA GURU'!$C$21-20,"KURANG",IF(AX196&lt;='DATA GURU'!$C$21-20,"KURANG SEKALI")))))</f>
        <v>KURANG SEKALI</v>
      </c>
      <c r="AZ196" s="190">
        <f>'FORM 365'!K189</f>
        <v>0</v>
      </c>
      <c r="BB196" s="153" t="str">
        <f>IF(AZ196=KELAS!$N$3,COUNTIFS($B$10:$B$115,"&lt;"&amp;B196,$AZ$10:$AZ$115,KELAS!$N$3)+COUNTIFS($B$10:$B196,B196,$AZ$10:$AZ196,KELAS!$N$3),"")</f>
        <v/>
      </c>
    </row>
    <row r="197" spans="1:54" ht="15" x14ac:dyDescent="0.25">
      <c r="A197" s="1">
        <v>188</v>
      </c>
      <c r="B197" s="117">
        <f>'FORM 365'!E190</f>
        <v>0</v>
      </c>
      <c r="C197" s="207">
        <f>'FORM 365'!B190</f>
        <v>0</v>
      </c>
      <c r="D197" s="207"/>
      <c r="E197" s="205">
        <f>'FORM 365'!C190</f>
        <v>0</v>
      </c>
      <c r="F197" s="206"/>
      <c r="G197" s="179">
        <f>'FORM 365'!C190</f>
        <v>0</v>
      </c>
      <c r="H197" s="133">
        <f>'FORM 365'!R190</f>
        <v>0</v>
      </c>
      <c r="I197" s="133">
        <f>IF(H197='DATA GURU'!$C$33,1,0)</f>
        <v>0</v>
      </c>
      <c r="J197" s="133">
        <f>'FORM 365'!U190</f>
        <v>0</v>
      </c>
      <c r="K197" s="133">
        <f>IF(J197='DATA GURU'!$C$33,1,0)</f>
        <v>0</v>
      </c>
      <c r="L197" s="133">
        <f>'FORM 365'!X190</f>
        <v>0</v>
      </c>
      <c r="M197" s="133">
        <f>IF(L197='DATA GURU'!$C$33,1,0)</f>
        <v>0</v>
      </c>
      <c r="N197" s="133">
        <f>'FORM 365'!AA190</f>
        <v>0</v>
      </c>
      <c r="O197" s="133">
        <f>IF(N197='DATA GURU'!$C$33,1,0)</f>
        <v>0</v>
      </c>
      <c r="P197" s="133">
        <f>'FORM 365'!AD190</f>
        <v>0</v>
      </c>
      <c r="Q197" s="133">
        <f>IF(P197='DATA GURU'!$C$33,1,0)</f>
        <v>0</v>
      </c>
      <c r="R197" s="133">
        <f>'FORM 365'!AG190</f>
        <v>0</v>
      </c>
      <c r="S197" s="133">
        <f>IF(R197='DATA GURU'!$C$33,1,0)</f>
        <v>0</v>
      </c>
      <c r="T197" s="133">
        <f>'FORM 365'!AJ190</f>
        <v>0</v>
      </c>
      <c r="U197" s="133">
        <f>IF(T197='DATA GURU'!$C$33,1,0)</f>
        <v>0</v>
      </c>
      <c r="V197" s="133">
        <f>'FORM 365'!AM190</f>
        <v>0</v>
      </c>
      <c r="W197" s="133">
        <f>IF(V197='DATA GURU'!$C$33,1,0)</f>
        <v>0</v>
      </c>
      <c r="X197" s="133">
        <f>'FORM 365'!AP190</f>
        <v>0</v>
      </c>
      <c r="Y197" s="133">
        <f>IF(X197='DATA GURU'!$C$33,1,0)</f>
        <v>0</v>
      </c>
      <c r="Z197" s="133">
        <f>'FORM 365'!AS190</f>
        <v>0</v>
      </c>
      <c r="AA197" s="133">
        <f>IF(Z197='DATA GURU'!$C$33,1,0)</f>
        <v>0</v>
      </c>
      <c r="AB197" s="133">
        <f>'FORM 365'!AV190</f>
        <v>0</v>
      </c>
      <c r="AC197" s="133">
        <f>IF(AB197='DATA GURU'!$C$33,1,0)</f>
        <v>0</v>
      </c>
      <c r="AD197" s="133">
        <f>'FORM 365'!AY190</f>
        <v>0</v>
      </c>
      <c r="AE197" s="133">
        <f>IF(AD197='DATA GURU'!$C$33,1,0)</f>
        <v>0</v>
      </c>
      <c r="AF197" s="133">
        <f>'FORM 365'!BB190</f>
        <v>0</v>
      </c>
      <c r="AG197" s="133">
        <f>IF(AF197='DATA GURU'!$C$33,1,0)</f>
        <v>0</v>
      </c>
      <c r="AH197" s="133">
        <f>'FORM 365'!BE190</f>
        <v>0</v>
      </c>
      <c r="AI197" s="133">
        <f>IF(AH197='DATA GURU'!$C$33,1,0)</f>
        <v>0</v>
      </c>
      <c r="AJ197" s="133">
        <f>'FORM 365'!BH190</f>
        <v>0</v>
      </c>
      <c r="AK197" s="133">
        <f>IF(AJ197='DATA GURU'!$C$33,1,0)</f>
        <v>0</v>
      </c>
      <c r="AL197" s="133">
        <f>'FORM 365'!BK190</f>
        <v>0</v>
      </c>
      <c r="AM197" s="133">
        <f>IF(AL197='DATA GURU'!$C$33,1,0)</f>
        <v>0</v>
      </c>
      <c r="AN197" s="133">
        <f>'FORM 365'!BN190</f>
        <v>0</v>
      </c>
      <c r="AO197" s="133">
        <f>IF(AN197='DATA GURU'!$C$33,1,0)</f>
        <v>0</v>
      </c>
      <c r="AP197" s="133">
        <f>'FORM 365'!BQ190</f>
        <v>0</v>
      </c>
      <c r="AQ197" s="133">
        <f>IF(AP197='DATA GURU'!$C$33,1,0)</f>
        <v>0</v>
      </c>
      <c r="AR197" s="133">
        <f>'FORM 365'!BT190</f>
        <v>0</v>
      </c>
      <c r="AS197" s="133">
        <f>IF(AR197='DATA GURU'!$C$33,1,0)</f>
        <v>0</v>
      </c>
      <c r="AT197" s="133">
        <f>'FORM 365'!BW190</f>
        <v>0</v>
      </c>
      <c r="AU197" s="133">
        <f>IF(AT197='DATA GURU'!$C$33,1,0)</f>
        <v>0</v>
      </c>
      <c r="AV197" s="134">
        <f t="shared" si="12"/>
        <v>0</v>
      </c>
      <c r="AW197" s="133">
        <f>'DATA GURU'!$C$23-AV197</f>
        <v>20</v>
      </c>
      <c r="AX197" s="135">
        <f>AV197*'DATA GURU'!$C$33</f>
        <v>0</v>
      </c>
      <c r="AY197" s="136" t="str">
        <f>IF(AX197&gt;='DATA GURU'!$C$21+20,"BAIK SEKALI",IF(AX197&gt;='DATA GURU'!$C$21,"BAIK ",IF(AX197&gt;='DATA GURU'!$C$21-10,"CUKUP",IF(AX197&gt;='DATA GURU'!$C$21-20,"KURANG",IF(AX197&lt;='DATA GURU'!$C$21-20,"KURANG SEKALI")))))</f>
        <v>KURANG SEKALI</v>
      </c>
      <c r="AZ197" s="190">
        <f>'FORM 365'!K190</f>
        <v>0</v>
      </c>
      <c r="BB197" s="153" t="str">
        <f>IF(AZ197=KELAS!$N$3,COUNTIFS($B$10:$B$115,"&lt;"&amp;B197,$AZ$10:$AZ$115,KELAS!$N$3)+COUNTIFS($B$10:$B197,B197,$AZ$10:$AZ197,KELAS!$N$3),"")</f>
        <v/>
      </c>
    </row>
    <row r="198" spans="1:54" ht="15" x14ac:dyDescent="0.25">
      <c r="A198" s="3">
        <v>189</v>
      </c>
      <c r="B198" s="117">
        <f>'FORM 365'!E191</f>
        <v>0</v>
      </c>
      <c r="C198" s="207">
        <f>'FORM 365'!B191</f>
        <v>0</v>
      </c>
      <c r="D198" s="207"/>
      <c r="E198" s="205">
        <f>'FORM 365'!C191</f>
        <v>0</v>
      </c>
      <c r="F198" s="206"/>
      <c r="G198" s="179">
        <f>'FORM 365'!C191</f>
        <v>0</v>
      </c>
      <c r="H198" s="133">
        <f>'FORM 365'!R191</f>
        <v>0</v>
      </c>
      <c r="I198" s="133">
        <f>IF(H198='DATA GURU'!$C$33,1,0)</f>
        <v>0</v>
      </c>
      <c r="J198" s="133">
        <f>'FORM 365'!U191</f>
        <v>0</v>
      </c>
      <c r="K198" s="133">
        <f>IF(J198='DATA GURU'!$C$33,1,0)</f>
        <v>0</v>
      </c>
      <c r="L198" s="133">
        <f>'FORM 365'!X191</f>
        <v>0</v>
      </c>
      <c r="M198" s="133">
        <f>IF(L198='DATA GURU'!$C$33,1,0)</f>
        <v>0</v>
      </c>
      <c r="N198" s="133">
        <f>'FORM 365'!AA191</f>
        <v>0</v>
      </c>
      <c r="O198" s="133">
        <f>IF(N198='DATA GURU'!$C$33,1,0)</f>
        <v>0</v>
      </c>
      <c r="P198" s="133">
        <f>'FORM 365'!AD191</f>
        <v>0</v>
      </c>
      <c r="Q198" s="133">
        <f>IF(P198='DATA GURU'!$C$33,1,0)</f>
        <v>0</v>
      </c>
      <c r="R198" s="133">
        <f>'FORM 365'!AG191</f>
        <v>0</v>
      </c>
      <c r="S198" s="133">
        <f>IF(R198='DATA GURU'!$C$33,1,0)</f>
        <v>0</v>
      </c>
      <c r="T198" s="133">
        <f>'FORM 365'!AJ191</f>
        <v>0</v>
      </c>
      <c r="U198" s="133">
        <f>IF(T198='DATA GURU'!$C$33,1,0)</f>
        <v>0</v>
      </c>
      <c r="V198" s="133">
        <f>'FORM 365'!AM191</f>
        <v>0</v>
      </c>
      <c r="W198" s="133">
        <f>IF(V198='DATA GURU'!$C$33,1,0)</f>
        <v>0</v>
      </c>
      <c r="X198" s="133">
        <f>'FORM 365'!AP191</f>
        <v>0</v>
      </c>
      <c r="Y198" s="133">
        <f>IF(X198='DATA GURU'!$C$33,1,0)</f>
        <v>0</v>
      </c>
      <c r="Z198" s="133">
        <f>'FORM 365'!AS191</f>
        <v>0</v>
      </c>
      <c r="AA198" s="133">
        <f>IF(Z198='DATA GURU'!$C$33,1,0)</f>
        <v>0</v>
      </c>
      <c r="AB198" s="133">
        <f>'FORM 365'!AV191</f>
        <v>0</v>
      </c>
      <c r="AC198" s="133">
        <f>IF(AB198='DATA GURU'!$C$33,1,0)</f>
        <v>0</v>
      </c>
      <c r="AD198" s="133">
        <f>'FORM 365'!AY191</f>
        <v>0</v>
      </c>
      <c r="AE198" s="133">
        <f>IF(AD198='DATA GURU'!$C$33,1,0)</f>
        <v>0</v>
      </c>
      <c r="AF198" s="133">
        <f>'FORM 365'!BB191</f>
        <v>0</v>
      </c>
      <c r="AG198" s="133">
        <f>IF(AF198='DATA GURU'!$C$33,1,0)</f>
        <v>0</v>
      </c>
      <c r="AH198" s="133">
        <f>'FORM 365'!BE191</f>
        <v>0</v>
      </c>
      <c r="AI198" s="133">
        <f>IF(AH198='DATA GURU'!$C$33,1,0)</f>
        <v>0</v>
      </c>
      <c r="AJ198" s="133">
        <f>'FORM 365'!BH191</f>
        <v>0</v>
      </c>
      <c r="AK198" s="133">
        <f>IF(AJ198='DATA GURU'!$C$33,1,0)</f>
        <v>0</v>
      </c>
      <c r="AL198" s="133">
        <f>'FORM 365'!BK191</f>
        <v>0</v>
      </c>
      <c r="AM198" s="133">
        <f>IF(AL198='DATA GURU'!$C$33,1,0)</f>
        <v>0</v>
      </c>
      <c r="AN198" s="133">
        <f>'FORM 365'!BN191</f>
        <v>0</v>
      </c>
      <c r="AO198" s="133">
        <f>IF(AN198='DATA GURU'!$C$33,1,0)</f>
        <v>0</v>
      </c>
      <c r="AP198" s="133">
        <f>'FORM 365'!BQ191</f>
        <v>0</v>
      </c>
      <c r="AQ198" s="133">
        <f>IF(AP198='DATA GURU'!$C$33,1,0)</f>
        <v>0</v>
      </c>
      <c r="AR198" s="133">
        <f>'FORM 365'!BT191</f>
        <v>0</v>
      </c>
      <c r="AS198" s="133">
        <f>IF(AR198='DATA GURU'!$C$33,1,0)</f>
        <v>0</v>
      </c>
      <c r="AT198" s="133">
        <f>'FORM 365'!BW191</f>
        <v>0</v>
      </c>
      <c r="AU198" s="133">
        <f>IF(AT198='DATA GURU'!$C$33,1,0)</f>
        <v>0</v>
      </c>
      <c r="AV198" s="134">
        <f t="shared" si="12"/>
        <v>0</v>
      </c>
      <c r="AW198" s="133">
        <f>'DATA GURU'!$C$23-AV198</f>
        <v>20</v>
      </c>
      <c r="AX198" s="135">
        <f>AV198*'DATA GURU'!$C$33</f>
        <v>0</v>
      </c>
      <c r="AY198" s="136" t="str">
        <f>IF(AX198&gt;='DATA GURU'!$C$21+20,"BAIK SEKALI",IF(AX198&gt;='DATA GURU'!$C$21,"BAIK ",IF(AX198&gt;='DATA GURU'!$C$21-10,"CUKUP",IF(AX198&gt;='DATA GURU'!$C$21-20,"KURANG",IF(AX198&lt;='DATA GURU'!$C$21-20,"KURANG SEKALI")))))</f>
        <v>KURANG SEKALI</v>
      </c>
      <c r="AZ198" s="190">
        <f>'FORM 365'!K191</f>
        <v>0</v>
      </c>
      <c r="BB198" s="153" t="str">
        <f>IF(AZ198=KELAS!$N$3,COUNTIFS($B$10:$B$115,"&lt;"&amp;B198,$AZ$10:$AZ$115,KELAS!$N$3)+COUNTIFS($B$10:$B198,B198,$AZ$10:$AZ198,KELAS!$N$3),"")</f>
        <v/>
      </c>
    </row>
    <row r="199" spans="1:54" ht="15" x14ac:dyDescent="0.25">
      <c r="A199" s="1">
        <v>190</v>
      </c>
      <c r="B199" s="117">
        <f>'FORM 365'!E192</f>
        <v>0</v>
      </c>
      <c r="C199" s="207">
        <f>'FORM 365'!B192</f>
        <v>0</v>
      </c>
      <c r="D199" s="207"/>
      <c r="E199" s="205">
        <f>'FORM 365'!C192</f>
        <v>0</v>
      </c>
      <c r="F199" s="206"/>
      <c r="G199" s="179">
        <f>'FORM 365'!C192</f>
        <v>0</v>
      </c>
      <c r="H199" s="133">
        <f>'FORM 365'!R192</f>
        <v>0</v>
      </c>
      <c r="I199" s="133">
        <f>IF(H199='DATA GURU'!$C$33,1,0)</f>
        <v>0</v>
      </c>
      <c r="J199" s="133">
        <f>'FORM 365'!U192</f>
        <v>0</v>
      </c>
      <c r="K199" s="133">
        <f>IF(J199='DATA GURU'!$C$33,1,0)</f>
        <v>0</v>
      </c>
      <c r="L199" s="133">
        <f>'FORM 365'!X192</f>
        <v>0</v>
      </c>
      <c r="M199" s="133">
        <f>IF(L199='DATA GURU'!$C$33,1,0)</f>
        <v>0</v>
      </c>
      <c r="N199" s="133">
        <f>'FORM 365'!AA192</f>
        <v>0</v>
      </c>
      <c r="O199" s="133">
        <f>IF(N199='DATA GURU'!$C$33,1,0)</f>
        <v>0</v>
      </c>
      <c r="P199" s="133">
        <f>'FORM 365'!AD192</f>
        <v>0</v>
      </c>
      <c r="Q199" s="133">
        <f>IF(P199='DATA GURU'!$C$33,1,0)</f>
        <v>0</v>
      </c>
      <c r="R199" s="133">
        <f>'FORM 365'!AG192</f>
        <v>0</v>
      </c>
      <c r="S199" s="133">
        <f>IF(R199='DATA GURU'!$C$33,1,0)</f>
        <v>0</v>
      </c>
      <c r="T199" s="133">
        <f>'FORM 365'!AJ192</f>
        <v>0</v>
      </c>
      <c r="U199" s="133">
        <f>IF(T199='DATA GURU'!$C$33,1,0)</f>
        <v>0</v>
      </c>
      <c r="V199" s="133">
        <f>'FORM 365'!AM192</f>
        <v>0</v>
      </c>
      <c r="W199" s="133">
        <f>IF(V199='DATA GURU'!$C$33,1,0)</f>
        <v>0</v>
      </c>
      <c r="X199" s="133">
        <f>'FORM 365'!AP192</f>
        <v>0</v>
      </c>
      <c r="Y199" s="133">
        <f>IF(X199='DATA GURU'!$C$33,1,0)</f>
        <v>0</v>
      </c>
      <c r="Z199" s="133">
        <f>'FORM 365'!AS192</f>
        <v>0</v>
      </c>
      <c r="AA199" s="133">
        <f>IF(Z199='DATA GURU'!$C$33,1,0)</f>
        <v>0</v>
      </c>
      <c r="AB199" s="133">
        <f>'FORM 365'!AV192</f>
        <v>0</v>
      </c>
      <c r="AC199" s="133">
        <f>IF(AB199='DATA GURU'!$C$33,1,0)</f>
        <v>0</v>
      </c>
      <c r="AD199" s="133">
        <f>'FORM 365'!AY192</f>
        <v>0</v>
      </c>
      <c r="AE199" s="133">
        <f>IF(AD199='DATA GURU'!$C$33,1,0)</f>
        <v>0</v>
      </c>
      <c r="AF199" s="133">
        <f>'FORM 365'!BB192</f>
        <v>0</v>
      </c>
      <c r="AG199" s="133">
        <f>IF(AF199='DATA GURU'!$C$33,1,0)</f>
        <v>0</v>
      </c>
      <c r="AH199" s="133">
        <f>'FORM 365'!BE192</f>
        <v>0</v>
      </c>
      <c r="AI199" s="133">
        <f>IF(AH199='DATA GURU'!$C$33,1,0)</f>
        <v>0</v>
      </c>
      <c r="AJ199" s="133">
        <f>'FORM 365'!BH192</f>
        <v>0</v>
      </c>
      <c r="AK199" s="133">
        <f>IF(AJ199='DATA GURU'!$C$33,1,0)</f>
        <v>0</v>
      </c>
      <c r="AL199" s="133">
        <f>'FORM 365'!BK192</f>
        <v>0</v>
      </c>
      <c r="AM199" s="133">
        <f>IF(AL199='DATA GURU'!$C$33,1,0)</f>
        <v>0</v>
      </c>
      <c r="AN199" s="133">
        <f>'FORM 365'!BN192</f>
        <v>0</v>
      </c>
      <c r="AO199" s="133">
        <f>IF(AN199='DATA GURU'!$C$33,1,0)</f>
        <v>0</v>
      </c>
      <c r="AP199" s="133">
        <f>'FORM 365'!BQ192</f>
        <v>0</v>
      </c>
      <c r="AQ199" s="133">
        <f>IF(AP199='DATA GURU'!$C$33,1,0)</f>
        <v>0</v>
      </c>
      <c r="AR199" s="133">
        <f>'FORM 365'!BT192</f>
        <v>0</v>
      </c>
      <c r="AS199" s="133">
        <f>IF(AR199='DATA GURU'!$C$33,1,0)</f>
        <v>0</v>
      </c>
      <c r="AT199" s="133">
        <f>'FORM 365'!BW192</f>
        <v>0</v>
      </c>
      <c r="AU199" s="133">
        <f>IF(AT199='DATA GURU'!$C$33,1,0)</f>
        <v>0</v>
      </c>
      <c r="AV199" s="134">
        <f t="shared" si="12"/>
        <v>0</v>
      </c>
      <c r="AW199" s="133">
        <f>'DATA GURU'!$C$23-AV199</f>
        <v>20</v>
      </c>
      <c r="AX199" s="135">
        <f>AV199*'DATA GURU'!$C$33</f>
        <v>0</v>
      </c>
      <c r="AY199" s="136" t="str">
        <f>IF(AX199&gt;='DATA GURU'!$C$21+20,"BAIK SEKALI",IF(AX199&gt;='DATA GURU'!$C$21,"BAIK ",IF(AX199&gt;='DATA GURU'!$C$21-10,"CUKUP",IF(AX199&gt;='DATA GURU'!$C$21-20,"KURANG",IF(AX199&lt;='DATA GURU'!$C$21-20,"KURANG SEKALI")))))</f>
        <v>KURANG SEKALI</v>
      </c>
      <c r="AZ199" s="190">
        <f>'FORM 365'!K192</f>
        <v>0</v>
      </c>
      <c r="BB199" s="153" t="str">
        <f>IF(AZ199=KELAS!$N$3,COUNTIFS($B$10:$B$115,"&lt;"&amp;B199,$AZ$10:$AZ$115,KELAS!$N$3)+COUNTIFS($B$10:$B199,B199,$AZ$10:$AZ199,KELAS!$N$3),"")</f>
        <v/>
      </c>
    </row>
    <row r="200" spans="1:54" ht="15" x14ac:dyDescent="0.25">
      <c r="A200" s="3">
        <v>191</v>
      </c>
      <c r="B200" s="117">
        <f>'FORM 365'!E193</f>
        <v>0</v>
      </c>
      <c r="C200" s="207">
        <f>'FORM 365'!B193</f>
        <v>0</v>
      </c>
      <c r="D200" s="207"/>
      <c r="E200" s="205">
        <f>'FORM 365'!C193</f>
        <v>0</v>
      </c>
      <c r="F200" s="206"/>
      <c r="G200" s="179">
        <f>'FORM 365'!C193</f>
        <v>0</v>
      </c>
      <c r="H200" s="133">
        <f>'FORM 365'!R193</f>
        <v>0</v>
      </c>
      <c r="I200" s="133">
        <f>IF(H200='DATA GURU'!$C$33,1,0)</f>
        <v>0</v>
      </c>
      <c r="J200" s="133">
        <f>'FORM 365'!U193</f>
        <v>0</v>
      </c>
      <c r="K200" s="133">
        <f>IF(J200='DATA GURU'!$C$33,1,0)</f>
        <v>0</v>
      </c>
      <c r="L200" s="133">
        <f>'FORM 365'!X193</f>
        <v>0</v>
      </c>
      <c r="M200" s="133">
        <f>IF(L200='DATA GURU'!$C$33,1,0)</f>
        <v>0</v>
      </c>
      <c r="N200" s="133">
        <f>'FORM 365'!AA193</f>
        <v>0</v>
      </c>
      <c r="O200" s="133">
        <f>IF(N200='DATA GURU'!$C$33,1,0)</f>
        <v>0</v>
      </c>
      <c r="P200" s="133">
        <f>'FORM 365'!AD193</f>
        <v>0</v>
      </c>
      <c r="Q200" s="133">
        <f>IF(P200='DATA GURU'!$C$33,1,0)</f>
        <v>0</v>
      </c>
      <c r="R200" s="133">
        <f>'FORM 365'!AG193</f>
        <v>0</v>
      </c>
      <c r="S200" s="133">
        <f>IF(R200='DATA GURU'!$C$33,1,0)</f>
        <v>0</v>
      </c>
      <c r="T200" s="133">
        <f>'FORM 365'!AJ193</f>
        <v>0</v>
      </c>
      <c r="U200" s="133">
        <f>IF(T200='DATA GURU'!$C$33,1,0)</f>
        <v>0</v>
      </c>
      <c r="V200" s="133">
        <f>'FORM 365'!AM193</f>
        <v>0</v>
      </c>
      <c r="W200" s="133">
        <f>IF(V200='DATA GURU'!$C$33,1,0)</f>
        <v>0</v>
      </c>
      <c r="X200" s="133">
        <f>'FORM 365'!AP193</f>
        <v>0</v>
      </c>
      <c r="Y200" s="133">
        <f>IF(X200='DATA GURU'!$C$33,1,0)</f>
        <v>0</v>
      </c>
      <c r="Z200" s="133">
        <f>'FORM 365'!AS193</f>
        <v>0</v>
      </c>
      <c r="AA200" s="133">
        <f>IF(Z200='DATA GURU'!$C$33,1,0)</f>
        <v>0</v>
      </c>
      <c r="AB200" s="133">
        <f>'FORM 365'!AV193</f>
        <v>0</v>
      </c>
      <c r="AC200" s="133">
        <f>IF(AB200='DATA GURU'!$C$33,1,0)</f>
        <v>0</v>
      </c>
      <c r="AD200" s="133">
        <f>'FORM 365'!AY193</f>
        <v>0</v>
      </c>
      <c r="AE200" s="133">
        <f>IF(AD200='DATA GURU'!$C$33,1,0)</f>
        <v>0</v>
      </c>
      <c r="AF200" s="133">
        <f>'FORM 365'!BB193</f>
        <v>0</v>
      </c>
      <c r="AG200" s="133">
        <f>IF(AF200='DATA GURU'!$C$33,1,0)</f>
        <v>0</v>
      </c>
      <c r="AH200" s="133">
        <f>'FORM 365'!BE193</f>
        <v>0</v>
      </c>
      <c r="AI200" s="133">
        <f>IF(AH200='DATA GURU'!$C$33,1,0)</f>
        <v>0</v>
      </c>
      <c r="AJ200" s="133">
        <f>'FORM 365'!BH193</f>
        <v>0</v>
      </c>
      <c r="AK200" s="133">
        <f>IF(AJ200='DATA GURU'!$C$33,1,0)</f>
        <v>0</v>
      </c>
      <c r="AL200" s="133">
        <f>'FORM 365'!BK193</f>
        <v>0</v>
      </c>
      <c r="AM200" s="133">
        <f>IF(AL200='DATA GURU'!$C$33,1,0)</f>
        <v>0</v>
      </c>
      <c r="AN200" s="133">
        <f>'FORM 365'!BN193</f>
        <v>0</v>
      </c>
      <c r="AO200" s="133">
        <f>IF(AN200='DATA GURU'!$C$33,1,0)</f>
        <v>0</v>
      </c>
      <c r="AP200" s="133">
        <f>'FORM 365'!BQ193</f>
        <v>0</v>
      </c>
      <c r="AQ200" s="133">
        <f>IF(AP200='DATA GURU'!$C$33,1,0)</f>
        <v>0</v>
      </c>
      <c r="AR200" s="133">
        <f>'FORM 365'!BT193</f>
        <v>0</v>
      </c>
      <c r="AS200" s="133">
        <f>IF(AR200='DATA GURU'!$C$33,1,0)</f>
        <v>0</v>
      </c>
      <c r="AT200" s="133">
        <f>'FORM 365'!BW193</f>
        <v>0</v>
      </c>
      <c r="AU200" s="133">
        <f>IF(AT200='DATA GURU'!$C$33,1,0)</f>
        <v>0</v>
      </c>
      <c r="AV200" s="134">
        <f t="shared" si="12"/>
        <v>0</v>
      </c>
      <c r="AW200" s="133">
        <f>'DATA GURU'!$C$23-AV200</f>
        <v>20</v>
      </c>
      <c r="AX200" s="135">
        <f>AV200*'DATA GURU'!$C$33</f>
        <v>0</v>
      </c>
      <c r="AY200" s="136" t="str">
        <f>IF(AX200&gt;='DATA GURU'!$C$21+20,"BAIK SEKALI",IF(AX200&gt;='DATA GURU'!$C$21,"BAIK ",IF(AX200&gt;='DATA GURU'!$C$21-10,"CUKUP",IF(AX200&gt;='DATA GURU'!$C$21-20,"KURANG",IF(AX200&lt;='DATA GURU'!$C$21-20,"KURANG SEKALI")))))</f>
        <v>KURANG SEKALI</v>
      </c>
      <c r="AZ200" s="190">
        <f>'FORM 365'!K193</f>
        <v>0</v>
      </c>
      <c r="BB200" s="153" t="str">
        <f>IF(AZ200=KELAS!$N$3,COUNTIFS($B$10:$B$115,"&lt;"&amp;B200,$AZ$10:$AZ$115,KELAS!$N$3)+COUNTIFS($B$10:$B200,B200,$AZ$10:$AZ200,KELAS!$N$3),"")</f>
        <v/>
      </c>
    </row>
    <row r="201" spans="1:54" ht="15" x14ac:dyDescent="0.25">
      <c r="A201" s="1">
        <v>192</v>
      </c>
      <c r="B201" s="117">
        <f>'FORM 365'!E194</f>
        <v>0</v>
      </c>
      <c r="C201" s="207">
        <f>'FORM 365'!B194</f>
        <v>0</v>
      </c>
      <c r="D201" s="207"/>
      <c r="E201" s="205">
        <f>'FORM 365'!C194</f>
        <v>0</v>
      </c>
      <c r="F201" s="206"/>
      <c r="G201" s="179">
        <f>'FORM 365'!C194</f>
        <v>0</v>
      </c>
      <c r="H201" s="133">
        <f>'FORM 365'!R194</f>
        <v>0</v>
      </c>
      <c r="I201" s="133">
        <f>IF(H201='DATA GURU'!$C$33,1,0)</f>
        <v>0</v>
      </c>
      <c r="J201" s="133">
        <f>'FORM 365'!U194</f>
        <v>0</v>
      </c>
      <c r="K201" s="133">
        <f>IF(J201='DATA GURU'!$C$33,1,0)</f>
        <v>0</v>
      </c>
      <c r="L201" s="133">
        <f>'FORM 365'!X194</f>
        <v>0</v>
      </c>
      <c r="M201" s="133">
        <f>IF(L201='DATA GURU'!$C$33,1,0)</f>
        <v>0</v>
      </c>
      <c r="N201" s="133">
        <f>'FORM 365'!AA194</f>
        <v>0</v>
      </c>
      <c r="O201" s="133">
        <f>IF(N201='DATA GURU'!$C$33,1,0)</f>
        <v>0</v>
      </c>
      <c r="P201" s="133">
        <f>'FORM 365'!AD194</f>
        <v>0</v>
      </c>
      <c r="Q201" s="133">
        <f>IF(P201='DATA GURU'!$C$33,1,0)</f>
        <v>0</v>
      </c>
      <c r="R201" s="133">
        <f>'FORM 365'!AG194</f>
        <v>0</v>
      </c>
      <c r="S201" s="133">
        <f>IF(R201='DATA GURU'!$C$33,1,0)</f>
        <v>0</v>
      </c>
      <c r="T201" s="133">
        <f>'FORM 365'!AJ194</f>
        <v>0</v>
      </c>
      <c r="U201" s="133">
        <f>IF(T201='DATA GURU'!$C$33,1,0)</f>
        <v>0</v>
      </c>
      <c r="V201" s="133">
        <f>'FORM 365'!AM194</f>
        <v>0</v>
      </c>
      <c r="W201" s="133">
        <f>IF(V201='DATA GURU'!$C$33,1,0)</f>
        <v>0</v>
      </c>
      <c r="X201" s="133">
        <f>'FORM 365'!AP194</f>
        <v>0</v>
      </c>
      <c r="Y201" s="133">
        <f>IF(X201='DATA GURU'!$C$33,1,0)</f>
        <v>0</v>
      </c>
      <c r="Z201" s="133">
        <f>'FORM 365'!AS194</f>
        <v>0</v>
      </c>
      <c r="AA201" s="133">
        <f>IF(Z201='DATA GURU'!$C$33,1,0)</f>
        <v>0</v>
      </c>
      <c r="AB201" s="133">
        <f>'FORM 365'!AV194</f>
        <v>0</v>
      </c>
      <c r="AC201" s="133">
        <f>IF(AB201='DATA GURU'!$C$33,1,0)</f>
        <v>0</v>
      </c>
      <c r="AD201" s="133">
        <f>'FORM 365'!AY194</f>
        <v>0</v>
      </c>
      <c r="AE201" s="133">
        <f>IF(AD201='DATA GURU'!$C$33,1,0)</f>
        <v>0</v>
      </c>
      <c r="AF201" s="133">
        <f>'FORM 365'!BB194</f>
        <v>0</v>
      </c>
      <c r="AG201" s="133">
        <f>IF(AF201='DATA GURU'!$C$33,1,0)</f>
        <v>0</v>
      </c>
      <c r="AH201" s="133">
        <f>'FORM 365'!BE194</f>
        <v>0</v>
      </c>
      <c r="AI201" s="133">
        <f>IF(AH201='DATA GURU'!$C$33,1,0)</f>
        <v>0</v>
      </c>
      <c r="AJ201" s="133">
        <f>'FORM 365'!BH194</f>
        <v>0</v>
      </c>
      <c r="AK201" s="133">
        <f>IF(AJ201='DATA GURU'!$C$33,1,0)</f>
        <v>0</v>
      </c>
      <c r="AL201" s="133">
        <f>'FORM 365'!BK194</f>
        <v>0</v>
      </c>
      <c r="AM201" s="133">
        <f>IF(AL201='DATA GURU'!$C$33,1,0)</f>
        <v>0</v>
      </c>
      <c r="AN201" s="133">
        <f>'FORM 365'!BN194</f>
        <v>0</v>
      </c>
      <c r="AO201" s="133">
        <f>IF(AN201='DATA GURU'!$C$33,1,0)</f>
        <v>0</v>
      </c>
      <c r="AP201" s="133">
        <f>'FORM 365'!BQ194</f>
        <v>0</v>
      </c>
      <c r="AQ201" s="133">
        <f>IF(AP201='DATA GURU'!$C$33,1,0)</f>
        <v>0</v>
      </c>
      <c r="AR201" s="133">
        <f>'FORM 365'!BT194</f>
        <v>0</v>
      </c>
      <c r="AS201" s="133">
        <f>IF(AR201='DATA GURU'!$C$33,1,0)</f>
        <v>0</v>
      </c>
      <c r="AT201" s="133">
        <f>'FORM 365'!BW194</f>
        <v>0</v>
      </c>
      <c r="AU201" s="133">
        <f>IF(AT201='DATA GURU'!$C$33,1,0)</f>
        <v>0</v>
      </c>
      <c r="AV201" s="134">
        <f t="shared" si="12"/>
        <v>0</v>
      </c>
      <c r="AW201" s="133">
        <f>'DATA GURU'!$C$23-AV201</f>
        <v>20</v>
      </c>
      <c r="AX201" s="135">
        <f>AV201*'DATA GURU'!$C$33</f>
        <v>0</v>
      </c>
      <c r="AY201" s="136" t="str">
        <f>IF(AX201&gt;='DATA GURU'!$C$21+20,"BAIK SEKALI",IF(AX201&gt;='DATA GURU'!$C$21,"BAIK ",IF(AX201&gt;='DATA GURU'!$C$21-10,"CUKUP",IF(AX201&gt;='DATA GURU'!$C$21-20,"KURANG",IF(AX201&lt;='DATA GURU'!$C$21-20,"KURANG SEKALI")))))</f>
        <v>KURANG SEKALI</v>
      </c>
      <c r="AZ201" s="190">
        <f>'FORM 365'!K194</f>
        <v>0</v>
      </c>
      <c r="BB201" s="153" t="str">
        <f>IF(AZ201=KELAS!$N$3,COUNTIFS($B$10:$B$115,"&lt;"&amp;B201,$AZ$10:$AZ$115,KELAS!$N$3)+COUNTIFS($B$10:$B201,B201,$AZ$10:$AZ201,KELAS!$N$3),"")</f>
        <v/>
      </c>
    </row>
    <row r="202" spans="1:54" ht="15" x14ac:dyDescent="0.25">
      <c r="A202" s="3">
        <v>193</v>
      </c>
      <c r="B202" s="117">
        <f>'FORM 365'!E195</f>
        <v>0</v>
      </c>
      <c r="C202" s="207">
        <f>'FORM 365'!B195</f>
        <v>0</v>
      </c>
      <c r="D202" s="207"/>
      <c r="E202" s="205">
        <f>'FORM 365'!C195</f>
        <v>0</v>
      </c>
      <c r="F202" s="206"/>
      <c r="G202" s="179">
        <f>'FORM 365'!C195</f>
        <v>0</v>
      </c>
      <c r="H202" s="133">
        <f>'FORM 365'!R195</f>
        <v>0</v>
      </c>
      <c r="I202" s="133">
        <f>IF(H202='DATA GURU'!$C$33,1,0)</f>
        <v>0</v>
      </c>
      <c r="J202" s="133">
        <f>'FORM 365'!U195</f>
        <v>0</v>
      </c>
      <c r="K202" s="133">
        <f>IF(J202='DATA GURU'!$C$33,1,0)</f>
        <v>0</v>
      </c>
      <c r="L202" s="133">
        <f>'FORM 365'!X195</f>
        <v>0</v>
      </c>
      <c r="M202" s="133">
        <f>IF(L202='DATA GURU'!$C$33,1,0)</f>
        <v>0</v>
      </c>
      <c r="N202" s="133">
        <f>'FORM 365'!AA195</f>
        <v>0</v>
      </c>
      <c r="O202" s="133">
        <f>IF(N202='DATA GURU'!$C$33,1,0)</f>
        <v>0</v>
      </c>
      <c r="P202" s="133">
        <f>'FORM 365'!AD195</f>
        <v>0</v>
      </c>
      <c r="Q202" s="133">
        <f>IF(P202='DATA GURU'!$C$33,1,0)</f>
        <v>0</v>
      </c>
      <c r="R202" s="133">
        <f>'FORM 365'!AG195</f>
        <v>0</v>
      </c>
      <c r="S202" s="133">
        <f>IF(R202='DATA GURU'!$C$33,1,0)</f>
        <v>0</v>
      </c>
      <c r="T202" s="133">
        <f>'FORM 365'!AJ195</f>
        <v>0</v>
      </c>
      <c r="U202" s="133">
        <f>IF(T202='DATA GURU'!$C$33,1,0)</f>
        <v>0</v>
      </c>
      <c r="V202" s="133">
        <f>'FORM 365'!AM195</f>
        <v>0</v>
      </c>
      <c r="W202" s="133">
        <f>IF(V202='DATA GURU'!$C$33,1,0)</f>
        <v>0</v>
      </c>
      <c r="X202" s="133">
        <f>'FORM 365'!AP195</f>
        <v>0</v>
      </c>
      <c r="Y202" s="133">
        <f>IF(X202='DATA GURU'!$C$33,1,0)</f>
        <v>0</v>
      </c>
      <c r="Z202" s="133">
        <f>'FORM 365'!AS195</f>
        <v>0</v>
      </c>
      <c r="AA202" s="133">
        <f>IF(Z202='DATA GURU'!$C$33,1,0)</f>
        <v>0</v>
      </c>
      <c r="AB202" s="133">
        <f>'FORM 365'!AV195</f>
        <v>0</v>
      </c>
      <c r="AC202" s="133">
        <f>IF(AB202='DATA GURU'!$C$33,1,0)</f>
        <v>0</v>
      </c>
      <c r="AD202" s="133">
        <f>'FORM 365'!AY195</f>
        <v>0</v>
      </c>
      <c r="AE202" s="133">
        <f>IF(AD202='DATA GURU'!$C$33,1,0)</f>
        <v>0</v>
      </c>
      <c r="AF202" s="133">
        <f>'FORM 365'!BB195</f>
        <v>0</v>
      </c>
      <c r="AG202" s="133">
        <f>IF(AF202='DATA GURU'!$C$33,1,0)</f>
        <v>0</v>
      </c>
      <c r="AH202" s="133">
        <f>'FORM 365'!BE195</f>
        <v>0</v>
      </c>
      <c r="AI202" s="133">
        <f>IF(AH202='DATA GURU'!$C$33,1,0)</f>
        <v>0</v>
      </c>
      <c r="AJ202" s="133">
        <f>'FORM 365'!BH195</f>
        <v>0</v>
      </c>
      <c r="AK202" s="133">
        <f>IF(AJ202='DATA GURU'!$C$33,1,0)</f>
        <v>0</v>
      </c>
      <c r="AL202" s="133">
        <f>'FORM 365'!BK195</f>
        <v>0</v>
      </c>
      <c r="AM202" s="133">
        <f>IF(AL202='DATA GURU'!$C$33,1,0)</f>
        <v>0</v>
      </c>
      <c r="AN202" s="133">
        <f>'FORM 365'!BN195</f>
        <v>0</v>
      </c>
      <c r="AO202" s="133">
        <f>IF(AN202='DATA GURU'!$C$33,1,0)</f>
        <v>0</v>
      </c>
      <c r="AP202" s="133">
        <f>'FORM 365'!BQ195</f>
        <v>0</v>
      </c>
      <c r="AQ202" s="133">
        <f>IF(AP202='DATA GURU'!$C$33,1,0)</f>
        <v>0</v>
      </c>
      <c r="AR202" s="133">
        <f>'FORM 365'!BT195</f>
        <v>0</v>
      </c>
      <c r="AS202" s="133">
        <f>IF(AR202='DATA GURU'!$C$33,1,0)</f>
        <v>0</v>
      </c>
      <c r="AT202" s="133">
        <f>'FORM 365'!BW195</f>
        <v>0</v>
      </c>
      <c r="AU202" s="133">
        <f>IF(AT202='DATA GURU'!$C$33,1,0)</f>
        <v>0</v>
      </c>
      <c r="AV202" s="134">
        <f t="shared" si="12"/>
        <v>0</v>
      </c>
      <c r="AW202" s="133">
        <f>'DATA GURU'!$C$23-AV202</f>
        <v>20</v>
      </c>
      <c r="AX202" s="135">
        <f>AV202*'DATA GURU'!$C$33</f>
        <v>0</v>
      </c>
      <c r="AY202" s="136" t="str">
        <f>IF(AX202&gt;='DATA GURU'!$C$21+20,"BAIK SEKALI",IF(AX202&gt;='DATA GURU'!$C$21,"BAIK ",IF(AX202&gt;='DATA GURU'!$C$21-10,"CUKUP",IF(AX202&gt;='DATA GURU'!$C$21-20,"KURANG",IF(AX202&lt;='DATA GURU'!$C$21-20,"KURANG SEKALI")))))</f>
        <v>KURANG SEKALI</v>
      </c>
      <c r="AZ202" s="190">
        <f>'FORM 365'!K195</f>
        <v>0</v>
      </c>
      <c r="BB202" s="153" t="str">
        <f>IF(AZ202=KELAS!$N$3,COUNTIFS($B$10:$B$115,"&lt;"&amp;B202,$AZ$10:$AZ$115,KELAS!$N$3)+COUNTIFS($B$10:$B202,B202,$AZ$10:$AZ202,KELAS!$N$3),"")</f>
        <v/>
      </c>
    </row>
    <row r="203" spans="1:54" ht="15" x14ac:dyDescent="0.25">
      <c r="A203" s="1">
        <v>194</v>
      </c>
      <c r="B203" s="117">
        <f>'FORM 365'!E196</f>
        <v>0</v>
      </c>
      <c r="C203" s="207">
        <f>'FORM 365'!B196</f>
        <v>0</v>
      </c>
      <c r="D203" s="207"/>
      <c r="E203" s="205">
        <f>'FORM 365'!C196</f>
        <v>0</v>
      </c>
      <c r="F203" s="206"/>
      <c r="G203" s="179">
        <f>'FORM 365'!C196</f>
        <v>0</v>
      </c>
      <c r="H203" s="133">
        <f>'FORM 365'!R196</f>
        <v>0</v>
      </c>
      <c r="I203" s="133">
        <f>IF(H203='DATA GURU'!$C$33,1,0)</f>
        <v>0</v>
      </c>
      <c r="J203" s="133">
        <f>'FORM 365'!U196</f>
        <v>0</v>
      </c>
      <c r="K203" s="133">
        <f>IF(J203='DATA GURU'!$C$33,1,0)</f>
        <v>0</v>
      </c>
      <c r="L203" s="133">
        <f>'FORM 365'!X196</f>
        <v>0</v>
      </c>
      <c r="M203" s="133">
        <f>IF(L203='DATA GURU'!$C$33,1,0)</f>
        <v>0</v>
      </c>
      <c r="N203" s="133">
        <f>'FORM 365'!AA196</f>
        <v>0</v>
      </c>
      <c r="O203" s="133">
        <f>IF(N203='DATA GURU'!$C$33,1,0)</f>
        <v>0</v>
      </c>
      <c r="P203" s="133">
        <f>'FORM 365'!AD196</f>
        <v>0</v>
      </c>
      <c r="Q203" s="133">
        <f>IF(P203='DATA GURU'!$C$33,1,0)</f>
        <v>0</v>
      </c>
      <c r="R203" s="133">
        <f>'FORM 365'!AG196</f>
        <v>0</v>
      </c>
      <c r="S203" s="133">
        <f>IF(R203='DATA GURU'!$C$33,1,0)</f>
        <v>0</v>
      </c>
      <c r="T203" s="133">
        <f>'FORM 365'!AJ196</f>
        <v>0</v>
      </c>
      <c r="U203" s="133">
        <f>IF(T203='DATA GURU'!$C$33,1,0)</f>
        <v>0</v>
      </c>
      <c r="V203" s="133">
        <f>'FORM 365'!AM196</f>
        <v>0</v>
      </c>
      <c r="W203" s="133">
        <f>IF(V203='DATA GURU'!$C$33,1,0)</f>
        <v>0</v>
      </c>
      <c r="X203" s="133">
        <f>'FORM 365'!AP196</f>
        <v>0</v>
      </c>
      <c r="Y203" s="133">
        <f>IF(X203='DATA GURU'!$C$33,1,0)</f>
        <v>0</v>
      </c>
      <c r="Z203" s="133">
        <f>'FORM 365'!AS196</f>
        <v>0</v>
      </c>
      <c r="AA203" s="133">
        <f>IF(Z203='DATA GURU'!$C$33,1,0)</f>
        <v>0</v>
      </c>
      <c r="AB203" s="133">
        <f>'FORM 365'!AV196</f>
        <v>0</v>
      </c>
      <c r="AC203" s="133">
        <f>IF(AB203='DATA GURU'!$C$33,1,0)</f>
        <v>0</v>
      </c>
      <c r="AD203" s="133">
        <f>'FORM 365'!AY196</f>
        <v>0</v>
      </c>
      <c r="AE203" s="133">
        <f>IF(AD203='DATA GURU'!$C$33,1,0)</f>
        <v>0</v>
      </c>
      <c r="AF203" s="133">
        <f>'FORM 365'!BB196</f>
        <v>0</v>
      </c>
      <c r="AG203" s="133">
        <f>IF(AF203='DATA GURU'!$C$33,1,0)</f>
        <v>0</v>
      </c>
      <c r="AH203" s="133">
        <f>'FORM 365'!BE196</f>
        <v>0</v>
      </c>
      <c r="AI203" s="133">
        <f>IF(AH203='DATA GURU'!$C$33,1,0)</f>
        <v>0</v>
      </c>
      <c r="AJ203" s="133">
        <f>'FORM 365'!BH196</f>
        <v>0</v>
      </c>
      <c r="AK203" s="133">
        <f>IF(AJ203='DATA GURU'!$C$33,1,0)</f>
        <v>0</v>
      </c>
      <c r="AL203" s="133">
        <f>'FORM 365'!BK196</f>
        <v>0</v>
      </c>
      <c r="AM203" s="133">
        <f>IF(AL203='DATA GURU'!$C$33,1,0)</f>
        <v>0</v>
      </c>
      <c r="AN203" s="133">
        <f>'FORM 365'!BN196</f>
        <v>0</v>
      </c>
      <c r="AO203" s="133">
        <f>IF(AN203='DATA GURU'!$C$33,1,0)</f>
        <v>0</v>
      </c>
      <c r="AP203" s="133">
        <f>'FORM 365'!BQ196</f>
        <v>0</v>
      </c>
      <c r="AQ203" s="133">
        <f>IF(AP203='DATA GURU'!$C$33,1,0)</f>
        <v>0</v>
      </c>
      <c r="AR203" s="133">
        <f>'FORM 365'!BT196</f>
        <v>0</v>
      </c>
      <c r="AS203" s="133">
        <f>IF(AR203='DATA GURU'!$C$33,1,0)</f>
        <v>0</v>
      </c>
      <c r="AT203" s="133">
        <f>'FORM 365'!BW196</f>
        <v>0</v>
      </c>
      <c r="AU203" s="133">
        <f>IF(AT203='DATA GURU'!$C$33,1,0)</f>
        <v>0</v>
      </c>
      <c r="AV203" s="134">
        <f t="shared" ref="AV203:AV219" si="13">I203+K203+M203+O203+Q203+S203+U203+W203+Y203+AA203+AC203+AE203+AG203+AI203+AK203+AM203+AO203+AQ203+AS203+AU203</f>
        <v>0</v>
      </c>
      <c r="AW203" s="133">
        <f>'DATA GURU'!$C$23-AV203</f>
        <v>20</v>
      </c>
      <c r="AX203" s="135">
        <f>AV203*'DATA GURU'!$C$33</f>
        <v>0</v>
      </c>
      <c r="AY203" s="136" t="str">
        <f>IF(AX203&gt;='DATA GURU'!$C$21+20,"BAIK SEKALI",IF(AX203&gt;='DATA GURU'!$C$21,"BAIK ",IF(AX203&gt;='DATA GURU'!$C$21-10,"CUKUP",IF(AX203&gt;='DATA GURU'!$C$21-20,"KURANG",IF(AX203&lt;='DATA GURU'!$C$21-20,"KURANG SEKALI")))))</f>
        <v>KURANG SEKALI</v>
      </c>
      <c r="AZ203" s="190">
        <f>'FORM 365'!K196</f>
        <v>0</v>
      </c>
      <c r="BB203" s="153" t="str">
        <f>IF(AZ203=KELAS!$N$3,COUNTIFS($B$10:$B$115,"&lt;"&amp;B203,$AZ$10:$AZ$115,KELAS!$N$3)+COUNTIFS($B$10:$B203,B203,$AZ$10:$AZ203,KELAS!$N$3),"")</f>
        <v/>
      </c>
    </row>
    <row r="204" spans="1:54" ht="15" x14ac:dyDescent="0.25">
      <c r="A204" s="3">
        <v>195</v>
      </c>
      <c r="B204" s="117">
        <f>'FORM 365'!E197</f>
        <v>0</v>
      </c>
      <c r="C204" s="207">
        <f>'FORM 365'!B197</f>
        <v>0</v>
      </c>
      <c r="D204" s="207"/>
      <c r="E204" s="205">
        <f>'FORM 365'!C197</f>
        <v>0</v>
      </c>
      <c r="F204" s="206"/>
      <c r="G204" s="179">
        <f>'FORM 365'!C197</f>
        <v>0</v>
      </c>
      <c r="H204" s="133">
        <f>'FORM 365'!R197</f>
        <v>0</v>
      </c>
      <c r="I204" s="133">
        <f>IF(H204='DATA GURU'!$C$33,1,0)</f>
        <v>0</v>
      </c>
      <c r="J204" s="133">
        <f>'FORM 365'!U197</f>
        <v>0</v>
      </c>
      <c r="K204" s="133">
        <f>IF(J204='DATA GURU'!$C$33,1,0)</f>
        <v>0</v>
      </c>
      <c r="L204" s="133">
        <f>'FORM 365'!X197</f>
        <v>0</v>
      </c>
      <c r="M204" s="133">
        <f>IF(L204='DATA GURU'!$C$33,1,0)</f>
        <v>0</v>
      </c>
      <c r="N204" s="133">
        <f>'FORM 365'!AA197</f>
        <v>0</v>
      </c>
      <c r="O204" s="133">
        <f>IF(N204='DATA GURU'!$C$33,1,0)</f>
        <v>0</v>
      </c>
      <c r="P204" s="133">
        <f>'FORM 365'!AD197</f>
        <v>0</v>
      </c>
      <c r="Q204" s="133">
        <f>IF(P204='DATA GURU'!$C$33,1,0)</f>
        <v>0</v>
      </c>
      <c r="R204" s="133">
        <f>'FORM 365'!AG197</f>
        <v>0</v>
      </c>
      <c r="S204" s="133">
        <f>IF(R204='DATA GURU'!$C$33,1,0)</f>
        <v>0</v>
      </c>
      <c r="T204" s="133">
        <f>'FORM 365'!AJ197</f>
        <v>0</v>
      </c>
      <c r="U204" s="133">
        <f>IF(T204='DATA GURU'!$C$33,1,0)</f>
        <v>0</v>
      </c>
      <c r="V204" s="133">
        <f>'FORM 365'!AM197</f>
        <v>0</v>
      </c>
      <c r="W204" s="133">
        <f>IF(V204='DATA GURU'!$C$33,1,0)</f>
        <v>0</v>
      </c>
      <c r="X204" s="133">
        <f>'FORM 365'!AP197</f>
        <v>0</v>
      </c>
      <c r="Y204" s="133">
        <f>IF(X204='DATA GURU'!$C$33,1,0)</f>
        <v>0</v>
      </c>
      <c r="Z204" s="133">
        <f>'FORM 365'!AS197</f>
        <v>0</v>
      </c>
      <c r="AA204" s="133">
        <f>IF(Z204='DATA GURU'!$C$33,1,0)</f>
        <v>0</v>
      </c>
      <c r="AB204" s="133">
        <f>'FORM 365'!AV197</f>
        <v>0</v>
      </c>
      <c r="AC204" s="133">
        <f>IF(AB204='DATA GURU'!$C$33,1,0)</f>
        <v>0</v>
      </c>
      <c r="AD204" s="133">
        <f>'FORM 365'!AY197</f>
        <v>0</v>
      </c>
      <c r="AE204" s="133">
        <f>IF(AD204='DATA GURU'!$C$33,1,0)</f>
        <v>0</v>
      </c>
      <c r="AF204" s="133">
        <f>'FORM 365'!BB197</f>
        <v>0</v>
      </c>
      <c r="AG204" s="133">
        <f>IF(AF204='DATA GURU'!$C$33,1,0)</f>
        <v>0</v>
      </c>
      <c r="AH204" s="133">
        <f>'FORM 365'!BE197</f>
        <v>0</v>
      </c>
      <c r="AI204" s="133">
        <f>IF(AH204='DATA GURU'!$C$33,1,0)</f>
        <v>0</v>
      </c>
      <c r="AJ204" s="133">
        <f>'FORM 365'!BH197</f>
        <v>0</v>
      </c>
      <c r="AK204" s="133">
        <f>IF(AJ204='DATA GURU'!$C$33,1,0)</f>
        <v>0</v>
      </c>
      <c r="AL204" s="133">
        <f>'FORM 365'!BK197</f>
        <v>0</v>
      </c>
      <c r="AM204" s="133">
        <f>IF(AL204='DATA GURU'!$C$33,1,0)</f>
        <v>0</v>
      </c>
      <c r="AN204" s="133">
        <f>'FORM 365'!BN197</f>
        <v>0</v>
      </c>
      <c r="AO204" s="133">
        <f>IF(AN204='DATA GURU'!$C$33,1,0)</f>
        <v>0</v>
      </c>
      <c r="AP204" s="133">
        <f>'FORM 365'!BQ197</f>
        <v>0</v>
      </c>
      <c r="AQ204" s="133">
        <f>IF(AP204='DATA GURU'!$C$33,1,0)</f>
        <v>0</v>
      </c>
      <c r="AR204" s="133">
        <f>'FORM 365'!BT197</f>
        <v>0</v>
      </c>
      <c r="AS204" s="133">
        <f>IF(AR204='DATA GURU'!$C$33,1,0)</f>
        <v>0</v>
      </c>
      <c r="AT204" s="133">
        <f>'FORM 365'!BW197</f>
        <v>0</v>
      </c>
      <c r="AU204" s="133">
        <f>IF(AT204='DATA GURU'!$C$33,1,0)</f>
        <v>0</v>
      </c>
      <c r="AV204" s="134">
        <f t="shared" si="13"/>
        <v>0</v>
      </c>
      <c r="AW204" s="133">
        <f>'DATA GURU'!$C$23-AV204</f>
        <v>20</v>
      </c>
      <c r="AX204" s="135">
        <f>AV204*'DATA GURU'!$C$33</f>
        <v>0</v>
      </c>
      <c r="AY204" s="136" t="str">
        <f>IF(AX204&gt;='DATA GURU'!$C$21+20,"BAIK SEKALI",IF(AX204&gt;='DATA GURU'!$C$21,"BAIK ",IF(AX204&gt;='DATA GURU'!$C$21-10,"CUKUP",IF(AX204&gt;='DATA GURU'!$C$21-20,"KURANG",IF(AX204&lt;='DATA GURU'!$C$21-20,"KURANG SEKALI")))))</f>
        <v>KURANG SEKALI</v>
      </c>
      <c r="AZ204" s="190">
        <f>'FORM 365'!K197</f>
        <v>0</v>
      </c>
      <c r="BB204" s="153" t="str">
        <f>IF(AZ204=KELAS!$N$3,COUNTIFS($B$10:$B$115,"&lt;"&amp;B204,$AZ$10:$AZ$115,KELAS!$N$3)+COUNTIFS($B$10:$B204,B204,$AZ$10:$AZ204,KELAS!$N$3),"")</f>
        <v/>
      </c>
    </row>
    <row r="205" spans="1:54" ht="15" x14ac:dyDescent="0.25">
      <c r="A205" s="1">
        <v>196</v>
      </c>
      <c r="B205" s="117">
        <f>'FORM 365'!E198</f>
        <v>0</v>
      </c>
      <c r="C205" s="207">
        <f>'FORM 365'!B198</f>
        <v>0</v>
      </c>
      <c r="D205" s="207"/>
      <c r="E205" s="205">
        <f>'FORM 365'!C198</f>
        <v>0</v>
      </c>
      <c r="F205" s="206"/>
      <c r="G205" s="179">
        <f>'FORM 365'!C198</f>
        <v>0</v>
      </c>
      <c r="H205" s="133">
        <f>'FORM 365'!R198</f>
        <v>0</v>
      </c>
      <c r="I205" s="133">
        <f>IF(H205='DATA GURU'!$C$33,1,0)</f>
        <v>0</v>
      </c>
      <c r="J205" s="133">
        <f>'FORM 365'!U198</f>
        <v>0</v>
      </c>
      <c r="K205" s="133">
        <f>IF(J205='DATA GURU'!$C$33,1,0)</f>
        <v>0</v>
      </c>
      <c r="L205" s="133">
        <f>'FORM 365'!X198</f>
        <v>0</v>
      </c>
      <c r="M205" s="133">
        <f>IF(L205='DATA GURU'!$C$33,1,0)</f>
        <v>0</v>
      </c>
      <c r="N205" s="133">
        <f>'FORM 365'!AA198</f>
        <v>0</v>
      </c>
      <c r="O205" s="133">
        <f>IF(N205='DATA GURU'!$C$33,1,0)</f>
        <v>0</v>
      </c>
      <c r="P205" s="133">
        <f>'FORM 365'!AD198</f>
        <v>0</v>
      </c>
      <c r="Q205" s="133">
        <f>IF(P205='DATA GURU'!$C$33,1,0)</f>
        <v>0</v>
      </c>
      <c r="R205" s="133">
        <f>'FORM 365'!AG198</f>
        <v>0</v>
      </c>
      <c r="S205" s="133">
        <f>IF(R205='DATA GURU'!$C$33,1,0)</f>
        <v>0</v>
      </c>
      <c r="T205" s="133">
        <f>'FORM 365'!AJ198</f>
        <v>0</v>
      </c>
      <c r="U205" s="133">
        <f>IF(T205='DATA GURU'!$C$33,1,0)</f>
        <v>0</v>
      </c>
      <c r="V205" s="133">
        <f>'FORM 365'!AM198</f>
        <v>0</v>
      </c>
      <c r="W205" s="133">
        <f>IF(V205='DATA GURU'!$C$33,1,0)</f>
        <v>0</v>
      </c>
      <c r="X205" s="133">
        <f>'FORM 365'!AP198</f>
        <v>0</v>
      </c>
      <c r="Y205" s="133">
        <f>IF(X205='DATA GURU'!$C$33,1,0)</f>
        <v>0</v>
      </c>
      <c r="Z205" s="133">
        <f>'FORM 365'!AS198</f>
        <v>0</v>
      </c>
      <c r="AA205" s="133">
        <f>IF(Z205='DATA GURU'!$C$33,1,0)</f>
        <v>0</v>
      </c>
      <c r="AB205" s="133">
        <f>'FORM 365'!AV198</f>
        <v>0</v>
      </c>
      <c r="AC205" s="133">
        <f>IF(AB205='DATA GURU'!$C$33,1,0)</f>
        <v>0</v>
      </c>
      <c r="AD205" s="133">
        <f>'FORM 365'!AY198</f>
        <v>0</v>
      </c>
      <c r="AE205" s="133">
        <f>IF(AD205='DATA GURU'!$C$33,1,0)</f>
        <v>0</v>
      </c>
      <c r="AF205" s="133">
        <f>'FORM 365'!BB198</f>
        <v>0</v>
      </c>
      <c r="AG205" s="133">
        <f>IF(AF205='DATA GURU'!$C$33,1,0)</f>
        <v>0</v>
      </c>
      <c r="AH205" s="133">
        <f>'FORM 365'!BE198</f>
        <v>0</v>
      </c>
      <c r="AI205" s="133">
        <f>IF(AH205='DATA GURU'!$C$33,1,0)</f>
        <v>0</v>
      </c>
      <c r="AJ205" s="133">
        <f>'FORM 365'!BH198</f>
        <v>0</v>
      </c>
      <c r="AK205" s="133">
        <f>IF(AJ205='DATA GURU'!$C$33,1,0)</f>
        <v>0</v>
      </c>
      <c r="AL205" s="133">
        <f>'FORM 365'!BK198</f>
        <v>0</v>
      </c>
      <c r="AM205" s="133">
        <f>IF(AL205='DATA GURU'!$C$33,1,0)</f>
        <v>0</v>
      </c>
      <c r="AN205" s="133">
        <f>'FORM 365'!BN198</f>
        <v>0</v>
      </c>
      <c r="AO205" s="133">
        <f>IF(AN205='DATA GURU'!$C$33,1,0)</f>
        <v>0</v>
      </c>
      <c r="AP205" s="133">
        <f>'FORM 365'!BQ198</f>
        <v>0</v>
      </c>
      <c r="AQ205" s="133">
        <f>IF(AP205='DATA GURU'!$C$33,1,0)</f>
        <v>0</v>
      </c>
      <c r="AR205" s="133">
        <f>'FORM 365'!BT198</f>
        <v>0</v>
      </c>
      <c r="AS205" s="133">
        <f>IF(AR205='DATA GURU'!$C$33,1,0)</f>
        <v>0</v>
      </c>
      <c r="AT205" s="133">
        <f>'FORM 365'!BW198</f>
        <v>0</v>
      </c>
      <c r="AU205" s="133">
        <f>IF(AT205='DATA GURU'!$C$33,1,0)</f>
        <v>0</v>
      </c>
      <c r="AV205" s="134">
        <f t="shared" si="13"/>
        <v>0</v>
      </c>
      <c r="AW205" s="133">
        <f>'DATA GURU'!$C$23-AV205</f>
        <v>20</v>
      </c>
      <c r="AX205" s="135">
        <f>AV205*'DATA GURU'!$C$33</f>
        <v>0</v>
      </c>
      <c r="AY205" s="136" t="str">
        <f>IF(AX205&gt;='DATA GURU'!$C$21+20,"BAIK SEKALI",IF(AX205&gt;='DATA GURU'!$C$21,"BAIK ",IF(AX205&gt;='DATA GURU'!$C$21-10,"CUKUP",IF(AX205&gt;='DATA GURU'!$C$21-20,"KURANG",IF(AX205&lt;='DATA GURU'!$C$21-20,"KURANG SEKALI")))))</f>
        <v>KURANG SEKALI</v>
      </c>
      <c r="AZ205" s="190">
        <f>'FORM 365'!K198</f>
        <v>0</v>
      </c>
      <c r="BB205" s="153" t="str">
        <f>IF(AZ205=KELAS!$N$3,COUNTIFS($B$10:$B$115,"&lt;"&amp;B205,$AZ$10:$AZ$115,KELAS!$N$3)+COUNTIFS($B$10:$B205,B205,$AZ$10:$AZ205,KELAS!$N$3),"")</f>
        <v/>
      </c>
    </row>
    <row r="206" spans="1:54" ht="15" x14ac:dyDescent="0.25">
      <c r="A206" s="3">
        <v>197</v>
      </c>
      <c r="B206" s="117">
        <f>'FORM 365'!E199</f>
        <v>0</v>
      </c>
      <c r="C206" s="207">
        <f>'FORM 365'!B199</f>
        <v>0</v>
      </c>
      <c r="D206" s="207"/>
      <c r="E206" s="205">
        <f>'FORM 365'!C199</f>
        <v>0</v>
      </c>
      <c r="F206" s="206"/>
      <c r="G206" s="179">
        <f>'FORM 365'!C199</f>
        <v>0</v>
      </c>
      <c r="H206" s="133">
        <f>'FORM 365'!R199</f>
        <v>0</v>
      </c>
      <c r="I206" s="133">
        <f>IF(H206='DATA GURU'!$C$33,1,0)</f>
        <v>0</v>
      </c>
      <c r="J206" s="133">
        <f>'FORM 365'!U199</f>
        <v>0</v>
      </c>
      <c r="K206" s="133">
        <f>IF(J206='DATA GURU'!$C$33,1,0)</f>
        <v>0</v>
      </c>
      <c r="L206" s="133">
        <f>'FORM 365'!X199</f>
        <v>0</v>
      </c>
      <c r="M206" s="133">
        <f>IF(L206='DATA GURU'!$C$33,1,0)</f>
        <v>0</v>
      </c>
      <c r="N206" s="133">
        <f>'FORM 365'!AA199</f>
        <v>0</v>
      </c>
      <c r="O206" s="133">
        <f>IF(N206='DATA GURU'!$C$33,1,0)</f>
        <v>0</v>
      </c>
      <c r="P206" s="133">
        <f>'FORM 365'!AD199</f>
        <v>0</v>
      </c>
      <c r="Q206" s="133">
        <f>IF(P206='DATA GURU'!$C$33,1,0)</f>
        <v>0</v>
      </c>
      <c r="R206" s="133">
        <f>'FORM 365'!AG199</f>
        <v>0</v>
      </c>
      <c r="S206" s="133">
        <f>IF(R206='DATA GURU'!$C$33,1,0)</f>
        <v>0</v>
      </c>
      <c r="T206" s="133">
        <f>'FORM 365'!AJ199</f>
        <v>0</v>
      </c>
      <c r="U206" s="133">
        <f>IF(T206='DATA GURU'!$C$33,1,0)</f>
        <v>0</v>
      </c>
      <c r="V206" s="133">
        <f>'FORM 365'!AM199</f>
        <v>0</v>
      </c>
      <c r="W206" s="133">
        <f>IF(V206='DATA GURU'!$C$33,1,0)</f>
        <v>0</v>
      </c>
      <c r="X206" s="133">
        <f>'FORM 365'!AP199</f>
        <v>0</v>
      </c>
      <c r="Y206" s="133">
        <f>IF(X206='DATA GURU'!$C$33,1,0)</f>
        <v>0</v>
      </c>
      <c r="Z206" s="133">
        <f>'FORM 365'!AS199</f>
        <v>0</v>
      </c>
      <c r="AA206" s="133">
        <f>IF(Z206='DATA GURU'!$C$33,1,0)</f>
        <v>0</v>
      </c>
      <c r="AB206" s="133">
        <f>'FORM 365'!AV199</f>
        <v>0</v>
      </c>
      <c r="AC206" s="133">
        <f>IF(AB206='DATA GURU'!$C$33,1,0)</f>
        <v>0</v>
      </c>
      <c r="AD206" s="133">
        <f>'FORM 365'!AY199</f>
        <v>0</v>
      </c>
      <c r="AE206" s="133">
        <f>IF(AD206='DATA GURU'!$C$33,1,0)</f>
        <v>0</v>
      </c>
      <c r="AF206" s="133">
        <f>'FORM 365'!BB199</f>
        <v>0</v>
      </c>
      <c r="AG206" s="133">
        <f>IF(AF206='DATA GURU'!$C$33,1,0)</f>
        <v>0</v>
      </c>
      <c r="AH206" s="133">
        <f>'FORM 365'!BE199</f>
        <v>0</v>
      </c>
      <c r="AI206" s="133">
        <f>IF(AH206='DATA GURU'!$C$33,1,0)</f>
        <v>0</v>
      </c>
      <c r="AJ206" s="133">
        <f>'FORM 365'!BH199</f>
        <v>0</v>
      </c>
      <c r="AK206" s="133">
        <f>IF(AJ206='DATA GURU'!$C$33,1,0)</f>
        <v>0</v>
      </c>
      <c r="AL206" s="133">
        <f>'FORM 365'!BK199</f>
        <v>0</v>
      </c>
      <c r="AM206" s="133">
        <f>IF(AL206='DATA GURU'!$C$33,1,0)</f>
        <v>0</v>
      </c>
      <c r="AN206" s="133">
        <f>'FORM 365'!BN199</f>
        <v>0</v>
      </c>
      <c r="AO206" s="133">
        <f>IF(AN206='DATA GURU'!$C$33,1,0)</f>
        <v>0</v>
      </c>
      <c r="AP206" s="133">
        <f>'FORM 365'!BQ199</f>
        <v>0</v>
      </c>
      <c r="AQ206" s="133">
        <f>IF(AP206='DATA GURU'!$C$33,1,0)</f>
        <v>0</v>
      </c>
      <c r="AR206" s="133">
        <f>'FORM 365'!BT199</f>
        <v>0</v>
      </c>
      <c r="AS206" s="133">
        <f>IF(AR206='DATA GURU'!$C$33,1,0)</f>
        <v>0</v>
      </c>
      <c r="AT206" s="133">
        <f>'FORM 365'!BW199</f>
        <v>0</v>
      </c>
      <c r="AU206" s="133">
        <f>IF(AT206='DATA GURU'!$C$33,1,0)</f>
        <v>0</v>
      </c>
      <c r="AV206" s="134">
        <f t="shared" si="13"/>
        <v>0</v>
      </c>
      <c r="AW206" s="133">
        <f>'DATA GURU'!$C$23-AV206</f>
        <v>20</v>
      </c>
      <c r="AX206" s="135">
        <f>AV206*'DATA GURU'!$C$33</f>
        <v>0</v>
      </c>
      <c r="AY206" s="136" t="str">
        <f>IF(AX206&gt;='DATA GURU'!$C$21+20,"BAIK SEKALI",IF(AX206&gt;='DATA GURU'!$C$21,"BAIK ",IF(AX206&gt;='DATA GURU'!$C$21-10,"CUKUP",IF(AX206&gt;='DATA GURU'!$C$21-20,"KURANG",IF(AX206&lt;='DATA GURU'!$C$21-20,"KURANG SEKALI")))))</f>
        <v>KURANG SEKALI</v>
      </c>
      <c r="AZ206" s="190">
        <f>'FORM 365'!K199</f>
        <v>0</v>
      </c>
      <c r="BB206" s="153" t="str">
        <f>IF(AZ206=KELAS!$N$3,COUNTIFS($B$10:$B$115,"&lt;"&amp;B206,$AZ$10:$AZ$115,KELAS!$N$3)+COUNTIFS($B$10:$B206,B206,$AZ$10:$AZ206,KELAS!$N$3),"")</f>
        <v/>
      </c>
    </row>
    <row r="207" spans="1:54" ht="15" x14ac:dyDescent="0.25">
      <c r="A207" s="1">
        <v>198</v>
      </c>
      <c r="B207" s="117">
        <f>'FORM 365'!E200</f>
        <v>0</v>
      </c>
      <c r="C207" s="207">
        <f>'FORM 365'!B200</f>
        <v>0</v>
      </c>
      <c r="D207" s="207"/>
      <c r="E207" s="205">
        <f>'FORM 365'!C200</f>
        <v>0</v>
      </c>
      <c r="F207" s="206"/>
      <c r="G207" s="179">
        <f>'FORM 365'!C200</f>
        <v>0</v>
      </c>
      <c r="H207" s="133">
        <f>'FORM 365'!R200</f>
        <v>0</v>
      </c>
      <c r="I207" s="133">
        <f>IF(H207='DATA GURU'!$C$33,1,0)</f>
        <v>0</v>
      </c>
      <c r="J207" s="133">
        <f>'FORM 365'!U200</f>
        <v>0</v>
      </c>
      <c r="K207" s="133">
        <f>IF(J207='DATA GURU'!$C$33,1,0)</f>
        <v>0</v>
      </c>
      <c r="L207" s="133">
        <f>'FORM 365'!X200</f>
        <v>0</v>
      </c>
      <c r="M207" s="133">
        <f>IF(L207='DATA GURU'!$C$33,1,0)</f>
        <v>0</v>
      </c>
      <c r="N207" s="133">
        <f>'FORM 365'!AA200</f>
        <v>0</v>
      </c>
      <c r="O207" s="133">
        <f>IF(N207='DATA GURU'!$C$33,1,0)</f>
        <v>0</v>
      </c>
      <c r="P207" s="133">
        <f>'FORM 365'!AD200</f>
        <v>0</v>
      </c>
      <c r="Q207" s="133">
        <f>IF(P207='DATA GURU'!$C$33,1,0)</f>
        <v>0</v>
      </c>
      <c r="R207" s="133">
        <f>'FORM 365'!AG200</f>
        <v>0</v>
      </c>
      <c r="S207" s="133">
        <f>IF(R207='DATA GURU'!$C$33,1,0)</f>
        <v>0</v>
      </c>
      <c r="T207" s="133">
        <f>'FORM 365'!AJ200</f>
        <v>0</v>
      </c>
      <c r="U207" s="133">
        <f>IF(T207='DATA GURU'!$C$33,1,0)</f>
        <v>0</v>
      </c>
      <c r="V207" s="133">
        <f>'FORM 365'!AM200</f>
        <v>0</v>
      </c>
      <c r="W207" s="133">
        <f>IF(V207='DATA GURU'!$C$33,1,0)</f>
        <v>0</v>
      </c>
      <c r="X207" s="133">
        <f>'FORM 365'!AP200</f>
        <v>0</v>
      </c>
      <c r="Y207" s="133">
        <f>IF(X207='DATA GURU'!$C$33,1,0)</f>
        <v>0</v>
      </c>
      <c r="Z207" s="133">
        <f>'FORM 365'!AS200</f>
        <v>0</v>
      </c>
      <c r="AA207" s="133">
        <f>IF(Z207='DATA GURU'!$C$33,1,0)</f>
        <v>0</v>
      </c>
      <c r="AB207" s="133">
        <f>'FORM 365'!AV200</f>
        <v>0</v>
      </c>
      <c r="AC207" s="133">
        <f>IF(AB207='DATA GURU'!$C$33,1,0)</f>
        <v>0</v>
      </c>
      <c r="AD207" s="133">
        <f>'FORM 365'!AY200</f>
        <v>0</v>
      </c>
      <c r="AE207" s="133">
        <f>IF(AD207='DATA GURU'!$C$33,1,0)</f>
        <v>0</v>
      </c>
      <c r="AF207" s="133">
        <f>'FORM 365'!BB200</f>
        <v>0</v>
      </c>
      <c r="AG207" s="133">
        <f>IF(AF207='DATA GURU'!$C$33,1,0)</f>
        <v>0</v>
      </c>
      <c r="AH207" s="133">
        <f>'FORM 365'!BE200</f>
        <v>0</v>
      </c>
      <c r="AI207" s="133">
        <f>IF(AH207='DATA GURU'!$C$33,1,0)</f>
        <v>0</v>
      </c>
      <c r="AJ207" s="133">
        <f>'FORM 365'!BH200</f>
        <v>0</v>
      </c>
      <c r="AK207" s="133">
        <f>IF(AJ207='DATA GURU'!$C$33,1,0)</f>
        <v>0</v>
      </c>
      <c r="AL207" s="133">
        <f>'FORM 365'!BK200</f>
        <v>0</v>
      </c>
      <c r="AM207" s="133">
        <f>IF(AL207='DATA GURU'!$C$33,1,0)</f>
        <v>0</v>
      </c>
      <c r="AN207" s="133">
        <f>'FORM 365'!BN200</f>
        <v>0</v>
      </c>
      <c r="AO207" s="133">
        <f>IF(AN207='DATA GURU'!$C$33,1,0)</f>
        <v>0</v>
      </c>
      <c r="AP207" s="133">
        <f>'FORM 365'!BQ200</f>
        <v>0</v>
      </c>
      <c r="AQ207" s="133">
        <f>IF(AP207='DATA GURU'!$C$33,1,0)</f>
        <v>0</v>
      </c>
      <c r="AR207" s="133">
        <f>'FORM 365'!BT200</f>
        <v>0</v>
      </c>
      <c r="AS207" s="133">
        <f>IF(AR207='DATA GURU'!$C$33,1,0)</f>
        <v>0</v>
      </c>
      <c r="AT207" s="133">
        <f>'FORM 365'!BW200</f>
        <v>0</v>
      </c>
      <c r="AU207" s="133">
        <f>IF(AT207='DATA GURU'!$C$33,1,0)</f>
        <v>0</v>
      </c>
      <c r="AV207" s="134">
        <f t="shared" si="13"/>
        <v>0</v>
      </c>
      <c r="AW207" s="133">
        <f>'DATA GURU'!$C$23-AV207</f>
        <v>20</v>
      </c>
      <c r="AX207" s="135">
        <f>AV207*'DATA GURU'!$C$33</f>
        <v>0</v>
      </c>
      <c r="AY207" s="136" t="str">
        <f>IF(AX207&gt;='DATA GURU'!$C$21+20,"BAIK SEKALI",IF(AX207&gt;='DATA GURU'!$C$21,"BAIK ",IF(AX207&gt;='DATA GURU'!$C$21-10,"CUKUP",IF(AX207&gt;='DATA GURU'!$C$21-20,"KURANG",IF(AX207&lt;='DATA GURU'!$C$21-20,"KURANG SEKALI")))))</f>
        <v>KURANG SEKALI</v>
      </c>
      <c r="AZ207" s="190">
        <f>'FORM 365'!K200</f>
        <v>0</v>
      </c>
      <c r="BB207" s="153" t="str">
        <f>IF(AZ207=KELAS!$N$3,COUNTIFS($B$10:$B$115,"&lt;"&amp;B207,$AZ$10:$AZ$115,KELAS!$N$3)+COUNTIFS($B$10:$B207,B207,$AZ$10:$AZ207,KELAS!$N$3),"")</f>
        <v/>
      </c>
    </row>
    <row r="208" spans="1:54" ht="15" x14ac:dyDescent="0.25">
      <c r="A208" s="3">
        <v>199</v>
      </c>
      <c r="B208" s="117">
        <f>'FORM 365'!E201</f>
        <v>0</v>
      </c>
      <c r="C208" s="207">
        <f>'FORM 365'!B201</f>
        <v>0</v>
      </c>
      <c r="D208" s="207"/>
      <c r="E208" s="205">
        <f>'FORM 365'!C201</f>
        <v>0</v>
      </c>
      <c r="F208" s="206"/>
      <c r="G208" s="179">
        <f>'FORM 365'!C201</f>
        <v>0</v>
      </c>
      <c r="H208" s="133">
        <f>'FORM 365'!R201</f>
        <v>0</v>
      </c>
      <c r="I208" s="133">
        <f>IF(H208='DATA GURU'!$C$33,1,0)</f>
        <v>0</v>
      </c>
      <c r="J208" s="133">
        <f>'FORM 365'!U201</f>
        <v>0</v>
      </c>
      <c r="K208" s="133">
        <f>IF(J208='DATA GURU'!$C$33,1,0)</f>
        <v>0</v>
      </c>
      <c r="L208" s="133">
        <f>'FORM 365'!X201</f>
        <v>0</v>
      </c>
      <c r="M208" s="133">
        <f>IF(L208='DATA GURU'!$C$33,1,0)</f>
        <v>0</v>
      </c>
      <c r="N208" s="133">
        <f>'FORM 365'!AA201</f>
        <v>0</v>
      </c>
      <c r="O208" s="133">
        <f>IF(N208='DATA GURU'!$C$33,1,0)</f>
        <v>0</v>
      </c>
      <c r="P208" s="133">
        <f>'FORM 365'!AD201</f>
        <v>0</v>
      </c>
      <c r="Q208" s="133">
        <f>IF(P208='DATA GURU'!$C$33,1,0)</f>
        <v>0</v>
      </c>
      <c r="R208" s="133">
        <f>'FORM 365'!AG201</f>
        <v>0</v>
      </c>
      <c r="S208" s="133">
        <f>IF(R208='DATA GURU'!$C$33,1,0)</f>
        <v>0</v>
      </c>
      <c r="T208" s="133">
        <f>'FORM 365'!AJ201</f>
        <v>0</v>
      </c>
      <c r="U208" s="133">
        <f>IF(T208='DATA GURU'!$C$33,1,0)</f>
        <v>0</v>
      </c>
      <c r="V208" s="133">
        <f>'FORM 365'!AM201</f>
        <v>0</v>
      </c>
      <c r="W208" s="133">
        <f>IF(V208='DATA GURU'!$C$33,1,0)</f>
        <v>0</v>
      </c>
      <c r="X208" s="133">
        <f>'FORM 365'!AP201</f>
        <v>0</v>
      </c>
      <c r="Y208" s="133">
        <f>IF(X208='DATA GURU'!$C$33,1,0)</f>
        <v>0</v>
      </c>
      <c r="Z208" s="133">
        <f>'FORM 365'!AS201</f>
        <v>0</v>
      </c>
      <c r="AA208" s="133">
        <f>IF(Z208='DATA GURU'!$C$33,1,0)</f>
        <v>0</v>
      </c>
      <c r="AB208" s="133">
        <f>'FORM 365'!AV201</f>
        <v>0</v>
      </c>
      <c r="AC208" s="133">
        <f>IF(AB208='DATA GURU'!$C$33,1,0)</f>
        <v>0</v>
      </c>
      <c r="AD208" s="133">
        <f>'FORM 365'!AY201</f>
        <v>0</v>
      </c>
      <c r="AE208" s="133">
        <f>IF(AD208='DATA GURU'!$C$33,1,0)</f>
        <v>0</v>
      </c>
      <c r="AF208" s="133">
        <f>'FORM 365'!BB201</f>
        <v>0</v>
      </c>
      <c r="AG208" s="133">
        <f>IF(AF208='DATA GURU'!$C$33,1,0)</f>
        <v>0</v>
      </c>
      <c r="AH208" s="133">
        <f>'FORM 365'!BE201</f>
        <v>0</v>
      </c>
      <c r="AI208" s="133">
        <f>IF(AH208='DATA GURU'!$C$33,1,0)</f>
        <v>0</v>
      </c>
      <c r="AJ208" s="133">
        <f>'FORM 365'!BH201</f>
        <v>0</v>
      </c>
      <c r="AK208" s="133">
        <f>IF(AJ208='DATA GURU'!$C$33,1,0)</f>
        <v>0</v>
      </c>
      <c r="AL208" s="133">
        <f>'FORM 365'!BK201</f>
        <v>0</v>
      </c>
      <c r="AM208" s="133">
        <f>IF(AL208='DATA GURU'!$C$33,1,0)</f>
        <v>0</v>
      </c>
      <c r="AN208" s="133">
        <f>'FORM 365'!BN201</f>
        <v>0</v>
      </c>
      <c r="AO208" s="133">
        <f>IF(AN208='DATA GURU'!$C$33,1,0)</f>
        <v>0</v>
      </c>
      <c r="AP208" s="133">
        <f>'FORM 365'!BQ201</f>
        <v>0</v>
      </c>
      <c r="AQ208" s="133">
        <f>IF(AP208='DATA GURU'!$C$33,1,0)</f>
        <v>0</v>
      </c>
      <c r="AR208" s="133">
        <f>'FORM 365'!BT201</f>
        <v>0</v>
      </c>
      <c r="AS208" s="133">
        <f>IF(AR208='DATA GURU'!$C$33,1,0)</f>
        <v>0</v>
      </c>
      <c r="AT208" s="133">
        <f>'FORM 365'!BW201</f>
        <v>0</v>
      </c>
      <c r="AU208" s="133">
        <f>IF(AT208='DATA GURU'!$C$33,1,0)</f>
        <v>0</v>
      </c>
      <c r="AV208" s="134">
        <f t="shared" si="13"/>
        <v>0</v>
      </c>
      <c r="AW208" s="133">
        <f>'DATA GURU'!$C$23-AV208</f>
        <v>20</v>
      </c>
      <c r="AX208" s="135">
        <f>AV208*'DATA GURU'!$C$33</f>
        <v>0</v>
      </c>
      <c r="AY208" s="136" t="str">
        <f>IF(AX208&gt;='DATA GURU'!$C$21+20,"BAIK SEKALI",IF(AX208&gt;='DATA GURU'!$C$21,"BAIK ",IF(AX208&gt;='DATA GURU'!$C$21-10,"CUKUP",IF(AX208&gt;='DATA GURU'!$C$21-20,"KURANG",IF(AX208&lt;='DATA GURU'!$C$21-20,"KURANG SEKALI")))))</f>
        <v>KURANG SEKALI</v>
      </c>
      <c r="AZ208" s="190">
        <f>'FORM 365'!K201</f>
        <v>0</v>
      </c>
      <c r="BB208" s="153" t="str">
        <f>IF(AZ208=KELAS!$N$3,COUNTIFS($B$10:$B$115,"&lt;"&amp;B208,$AZ$10:$AZ$115,KELAS!$N$3)+COUNTIFS($B$10:$B208,B208,$AZ$10:$AZ208,KELAS!$N$3),"")</f>
        <v/>
      </c>
    </row>
    <row r="209" spans="1:54" ht="15" x14ac:dyDescent="0.25">
      <c r="A209" s="1">
        <v>200</v>
      </c>
      <c r="B209" s="117">
        <f>'FORM 365'!E202</f>
        <v>0</v>
      </c>
      <c r="C209" s="207">
        <f>'FORM 365'!B202</f>
        <v>0</v>
      </c>
      <c r="D209" s="207"/>
      <c r="E209" s="205">
        <f>'FORM 365'!C202</f>
        <v>0</v>
      </c>
      <c r="F209" s="206"/>
      <c r="G209" s="179">
        <f>'FORM 365'!C202</f>
        <v>0</v>
      </c>
      <c r="H209" s="133">
        <f>'FORM 365'!R202</f>
        <v>0</v>
      </c>
      <c r="I209" s="133">
        <f>IF(H209='DATA GURU'!$C$33,1,0)</f>
        <v>0</v>
      </c>
      <c r="J209" s="133">
        <f>'FORM 365'!U202</f>
        <v>0</v>
      </c>
      <c r="K209" s="133">
        <f>IF(J209='DATA GURU'!$C$33,1,0)</f>
        <v>0</v>
      </c>
      <c r="L209" s="133">
        <f>'FORM 365'!X202</f>
        <v>0</v>
      </c>
      <c r="M209" s="133">
        <f>IF(L209='DATA GURU'!$C$33,1,0)</f>
        <v>0</v>
      </c>
      <c r="N209" s="133">
        <f>'FORM 365'!AA202</f>
        <v>0</v>
      </c>
      <c r="O209" s="133">
        <f>IF(N209='DATA GURU'!$C$33,1,0)</f>
        <v>0</v>
      </c>
      <c r="P209" s="133">
        <f>'FORM 365'!AD202</f>
        <v>0</v>
      </c>
      <c r="Q209" s="133">
        <f>IF(P209='DATA GURU'!$C$33,1,0)</f>
        <v>0</v>
      </c>
      <c r="R209" s="133">
        <f>'FORM 365'!AG202</f>
        <v>0</v>
      </c>
      <c r="S209" s="133">
        <f>IF(R209='DATA GURU'!$C$33,1,0)</f>
        <v>0</v>
      </c>
      <c r="T209" s="133">
        <f>'FORM 365'!AJ202</f>
        <v>0</v>
      </c>
      <c r="U209" s="133">
        <f>IF(T209='DATA GURU'!$C$33,1,0)</f>
        <v>0</v>
      </c>
      <c r="V209" s="133">
        <f>'FORM 365'!AM202</f>
        <v>0</v>
      </c>
      <c r="W209" s="133">
        <f>IF(V209='DATA GURU'!$C$33,1,0)</f>
        <v>0</v>
      </c>
      <c r="X209" s="133">
        <f>'FORM 365'!AP202</f>
        <v>0</v>
      </c>
      <c r="Y209" s="133">
        <f>IF(X209='DATA GURU'!$C$33,1,0)</f>
        <v>0</v>
      </c>
      <c r="Z209" s="133">
        <f>'FORM 365'!AS202</f>
        <v>0</v>
      </c>
      <c r="AA209" s="133">
        <f>IF(Z209='DATA GURU'!$C$33,1,0)</f>
        <v>0</v>
      </c>
      <c r="AB209" s="133">
        <f>'FORM 365'!AV202</f>
        <v>0</v>
      </c>
      <c r="AC209" s="133">
        <f>IF(AB209='DATA GURU'!$C$33,1,0)</f>
        <v>0</v>
      </c>
      <c r="AD209" s="133">
        <f>'FORM 365'!AY202</f>
        <v>0</v>
      </c>
      <c r="AE209" s="133">
        <f>IF(AD209='DATA GURU'!$C$33,1,0)</f>
        <v>0</v>
      </c>
      <c r="AF209" s="133">
        <f>'FORM 365'!BB202</f>
        <v>0</v>
      </c>
      <c r="AG209" s="133">
        <f>IF(AF209='DATA GURU'!$C$33,1,0)</f>
        <v>0</v>
      </c>
      <c r="AH209" s="133">
        <f>'FORM 365'!BE202</f>
        <v>0</v>
      </c>
      <c r="AI209" s="133">
        <f>IF(AH209='DATA GURU'!$C$33,1,0)</f>
        <v>0</v>
      </c>
      <c r="AJ209" s="133">
        <f>'FORM 365'!BH202</f>
        <v>0</v>
      </c>
      <c r="AK209" s="133">
        <f>IF(AJ209='DATA GURU'!$C$33,1,0)</f>
        <v>0</v>
      </c>
      <c r="AL209" s="133">
        <f>'FORM 365'!BK202</f>
        <v>0</v>
      </c>
      <c r="AM209" s="133">
        <f>IF(AL209='DATA GURU'!$C$33,1,0)</f>
        <v>0</v>
      </c>
      <c r="AN209" s="133">
        <f>'FORM 365'!BN202</f>
        <v>0</v>
      </c>
      <c r="AO209" s="133">
        <f>IF(AN209='DATA GURU'!$C$33,1,0)</f>
        <v>0</v>
      </c>
      <c r="AP209" s="133">
        <f>'FORM 365'!BQ202</f>
        <v>0</v>
      </c>
      <c r="AQ209" s="133">
        <f>IF(AP209='DATA GURU'!$C$33,1,0)</f>
        <v>0</v>
      </c>
      <c r="AR209" s="133">
        <f>'FORM 365'!BT202</f>
        <v>0</v>
      </c>
      <c r="AS209" s="133">
        <f>IF(AR209='DATA GURU'!$C$33,1,0)</f>
        <v>0</v>
      </c>
      <c r="AT209" s="133">
        <f>'FORM 365'!BW202</f>
        <v>0</v>
      </c>
      <c r="AU209" s="133">
        <f>IF(AT209='DATA GURU'!$C$33,1,0)</f>
        <v>0</v>
      </c>
      <c r="AV209" s="134">
        <f t="shared" si="13"/>
        <v>0</v>
      </c>
      <c r="AW209" s="133">
        <f>'DATA GURU'!$C$23-AV209</f>
        <v>20</v>
      </c>
      <c r="AX209" s="135">
        <f>AV209*'DATA GURU'!$C$33</f>
        <v>0</v>
      </c>
      <c r="AY209" s="136" t="str">
        <f>IF(AX209&gt;='DATA GURU'!$C$21+20,"BAIK SEKALI",IF(AX209&gt;='DATA GURU'!$C$21,"BAIK ",IF(AX209&gt;='DATA GURU'!$C$21-10,"CUKUP",IF(AX209&gt;='DATA GURU'!$C$21-20,"KURANG",IF(AX209&lt;='DATA GURU'!$C$21-20,"KURANG SEKALI")))))</f>
        <v>KURANG SEKALI</v>
      </c>
      <c r="AZ209" s="190">
        <f>'FORM 365'!K202</f>
        <v>0</v>
      </c>
      <c r="BB209" s="153" t="str">
        <f>IF(AZ209=KELAS!$N$3,COUNTIFS($B$10:$B$115,"&lt;"&amp;B209,$AZ$10:$AZ$115,KELAS!$N$3)+COUNTIFS($B$10:$B209,B209,$AZ$10:$AZ209,KELAS!$N$3),"")</f>
        <v/>
      </c>
    </row>
    <row r="210" spans="1:54" ht="15" x14ac:dyDescent="0.25">
      <c r="A210" s="3">
        <v>201</v>
      </c>
      <c r="B210" s="117">
        <f>'FORM 365'!E203</f>
        <v>0</v>
      </c>
      <c r="C210" s="207">
        <f>'FORM 365'!B203</f>
        <v>0</v>
      </c>
      <c r="D210" s="207"/>
      <c r="E210" s="205">
        <f>'FORM 365'!C203</f>
        <v>0</v>
      </c>
      <c r="F210" s="206"/>
      <c r="G210" s="179">
        <f>'FORM 365'!C203</f>
        <v>0</v>
      </c>
      <c r="H210" s="133">
        <f>'FORM 365'!R203</f>
        <v>0</v>
      </c>
      <c r="I210" s="133">
        <f>IF(H210='DATA GURU'!$C$33,1,0)</f>
        <v>0</v>
      </c>
      <c r="J210" s="133">
        <f>'FORM 365'!U203</f>
        <v>0</v>
      </c>
      <c r="K210" s="133">
        <f>IF(J210='DATA GURU'!$C$33,1,0)</f>
        <v>0</v>
      </c>
      <c r="L210" s="133">
        <f>'FORM 365'!X203</f>
        <v>0</v>
      </c>
      <c r="M210" s="133">
        <f>IF(L210='DATA GURU'!$C$33,1,0)</f>
        <v>0</v>
      </c>
      <c r="N210" s="133">
        <f>'FORM 365'!AA203</f>
        <v>0</v>
      </c>
      <c r="O210" s="133">
        <f>IF(N210='DATA GURU'!$C$33,1,0)</f>
        <v>0</v>
      </c>
      <c r="P210" s="133">
        <f>'FORM 365'!AD203</f>
        <v>0</v>
      </c>
      <c r="Q210" s="133">
        <f>IF(P210='DATA GURU'!$C$33,1,0)</f>
        <v>0</v>
      </c>
      <c r="R210" s="133">
        <f>'FORM 365'!AG203</f>
        <v>0</v>
      </c>
      <c r="S210" s="133">
        <f>IF(R210='DATA GURU'!$C$33,1,0)</f>
        <v>0</v>
      </c>
      <c r="T210" s="133">
        <f>'FORM 365'!AJ203</f>
        <v>0</v>
      </c>
      <c r="U210" s="133">
        <f>IF(T210='DATA GURU'!$C$33,1,0)</f>
        <v>0</v>
      </c>
      <c r="V210" s="133">
        <f>'FORM 365'!AM203</f>
        <v>0</v>
      </c>
      <c r="W210" s="133">
        <f>IF(V210='DATA GURU'!$C$33,1,0)</f>
        <v>0</v>
      </c>
      <c r="X210" s="133">
        <f>'FORM 365'!AP203</f>
        <v>0</v>
      </c>
      <c r="Y210" s="133">
        <f>IF(X210='DATA GURU'!$C$33,1,0)</f>
        <v>0</v>
      </c>
      <c r="Z210" s="133">
        <f>'FORM 365'!AS203</f>
        <v>0</v>
      </c>
      <c r="AA210" s="133">
        <f>IF(Z210='DATA GURU'!$C$33,1,0)</f>
        <v>0</v>
      </c>
      <c r="AB210" s="133">
        <f>'FORM 365'!AV203</f>
        <v>0</v>
      </c>
      <c r="AC210" s="133">
        <f>IF(AB210='DATA GURU'!$C$33,1,0)</f>
        <v>0</v>
      </c>
      <c r="AD210" s="133">
        <f>'FORM 365'!AY203</f>
        <v>0</v>
      </c>
      <c r="AE210" s="133">
        <f>IF(AD210='DATA GURU'!$C$33,1,0)</f>
        <v>0</v>
      </c>
      <c r="AF210" s="133">
        <f>'FORM 365'!BB203</f>
        <v>0</v>
      </c>
      <c r="AG210" s="133">
        <f>IF(AF210='DATA GURU'!$C$33,1,0)</f>
        <v>0</v>
      </c>
      <c r="AH210" s="133">
        <f>'FORM 365'!BE203</f>
        <v>0</v>
      </c>
      <c r="AI210" s="133">
        <f>IF(AH210='DATA GURU'!$C$33,1,0)</f>
        <v>0</v>
      </c>
      <c r="AJ210" s="133">
        <f>'FORM 365'!BH203</f>
        <v>0</v>
      </c>
      <c r="AK210" s="133">
        <f>IF(AJ210='DATA GURU'!$C$33,1,0)</f>
        <v>0</v>
      </c>
      <c r="AL210" s="133">
        <f>'FORM 365'!BK203</f>
        <v>0</v>
      </c>
      <c r="AM210" s="133">
        <f>IF(AL210='DATA GURU'!$C$33,1,0)</f>
        <v>0</v>
      </c>
      <c r="AN210" s="133">
        <f>'FORM 365'!BN203</f>
        <v>0</v>
      </c>
      <c r="AO210" s="133">
        <f>IF(AN210='DATA GURU'!$C$33,1,0)</f>
        <v>0</v>
      </c>
      <c r="AP210" s="133">
        <f>'FORM 365'!BQ203</f>
        <v>0</v>
      </c>
      <c r="AQ210" s="133">
        <f>IF(AP210='DATA GURU'!$C$33,1,0)</f>
        <v>0</v>
      </c>
      <c r="AR210" s="133">
        <f>'FORM 365'!BT203</f>
        <v>0</v>
      </c>
      <c r="AS210" s="133">
        <f>IF(AR210='DATA GURU'!$C$33,1,0)</f>
        <v>0</v>
      </c>
      <c r="AT210" s="133">
        <f>'FORM 365'!BW203</f>
        <v>0</v>
      </c>
      <c r="AU210" s="133">
        <f>IF(AT210='DATA GURU'!$C$33,1,0)</f>
        <v>0</v>
      </c>
      <c r="AV210" s="134">
        <f t="shared" si="13"/>
        <v>0</v>
      </c>
      <c r="AW210" s="133">
        <f>'DATA GURU'!$C$23-AV210</f>
        <v>20</v>
      </c>
      <c r="AX210" s="135">
        <f>AV210*'DATA GURU'!$C$33</f>
        <v>0</v>
      </c>
      <c r="AY210" s="136" t="str">
        <f>IF(AX210&gt;='DATA GURU'!$C$21+20,"BAIK SEKALI",IF(AX210&gt;='DATA GURU'!$C$21,"BAIK ",IF(AX210&gt;='DATA GURU'!$C$21-10,"CUKUP",IF(AX210&gt;='DATA GURU'!$C$21-20,"KURANG",IF(AX210&lt;='DATA GURU'!$C$21-20,"KURANG SEKALI")))))</f>
        <v>KURANG SEKALI</v>
      </c>
      <c r="AZ210" s="190">
        <f>'FORM 365'!K203</f>
        <v>0</v>
      </c>
      <c r="BB210" s="153" t="str">
        <f>IF(AZ210=KELAS!$N$3,COUNTIFS($B$10:$B$115,"&lt;"&amp;B210,$AZ$10:$AZ$115,KELAS!$N$3)+COUNTIFS($B$10:$B210,B210,$AZ$10:$AZ210,KELAS!$N$3),"")</f>
        <v/>
      </c>
    </row>
    <row r="211" spans="1:54" ht="15" x14ac:dyDescent="0.25">
      <c r="A211" s="1">
        <v>202</v>
      </c>
      <c r="B211" s="117">
        <f>'FORM 365'!E204</f>
        <v>0</v>
      </c>
      <c r="C211" s="207">
        <f>'FORM 365'!B204</f>
        <v>0</v>
      </c>
      <c r="D211" s="207"/>
      <c r="E211" s="205">
        <f>'FORM 365'!C204</f>
        <v>0</v>
      </c>
      <c r="F211" s="206"/>
      <c r="G211" s="179">
        <f>'FORM 365'!C204</f>
        <v>0</v>
      </c>
      <c r="H211" s="133">
        <f>'FORM 365'!R204</f>
        <v>0</v>
      </c>
      <c r="I211" s="133">
        <f>IF(H211='DATA GURU'!$C$33,1,0)</f>
        <v>0</v>
      </c>
      <c r="J211" s="133">
        <f>'FORM 365'!U204</f>
        <v>0</v>
      </c>
      <c r="K211" s="133">
        <f>IF(J211='DATA GURU'!$C$33,1,0)</f>
        <v>0</v>
      </c>
      <c r="L211" s="133">
        <f>'FORM 365'!X204</f>
        <v>0</v>
      </c>
      <c r="M211" s="133">
        <f>IF(L211='DATA GURU'!$C$33,1,0)</f>
        <v>0</v>
      </c>
      <c r="N211" s="133">
        <f>'FORM 365'!AA204</f>
        <v>0</v>
      </c>
      <c r="O211" s="133">
        <f>IF(N211='DATA GURU'!$C$33,1,0)</f>
        <v>0</v>
      </c>
      <c r="P211" s="133">
        <f>'FORM 365'!AD204</f>
        <v>0</v>
      </c>
      <c r="Q211" s="133">
        <f>IF(P211='DATA GURU'!$C$33,1,0)</f>
        <v>0</v>
      </c>
      <c r="R211" s="133">
        <f>'FORM 365'!AG204</f>
        <v>0</v>
      </c>
      <c r="S211" s="133">
        <f>IF(R211='DATA GURU'!$C$33,1,0)</f>
        <v>0</v>
      </c>
      <c r="T211" s="133">
        <f>'FORM 365'!AJ204</f>
        <v>0</v>
      </c>
      <c r="U211" s="133">
        <f>IF(T211='DATA GURU'!$C$33,1,0)</f>
        <v>0</v>
      </c>
      <c r="V211" s="133">
        <f>'FORM 365'!AM204</f>
        <v>0</v>
      </c>
      <c r="W211" s="133">
        <f>IF(V211='DATA GURU'!$C$33,1,0)</f>
        <v>0</v>
      </c>
      <c r="X211" s="133">
        <f>'FORM 365'!AP204</f>
        <v>0</v>
      </c>
      <c r="Y211" s="133">
        <f>IF(X211='DATA GURU'!$C$33,1,0)</f>
        <v>0</v>
      </c>
      <c r="Z211" s="133">
        <f>'FORM 365'!AS204</f>
        <v>0</v>
      </c>
      <c r="AA211" s="133">
        <f>IF(Z211='DATA GURU'!$C$33,1,0)</f>
        <v>0</v>
      </c>
      <c r="AB211" s="133">
        <f>'FORM 365'!AV204</f>
        <v>0</v>
      </c>
      <c r="AC211" s="133">
        <f>IF(AB211='DATA GURU'!$C$33,1,0)</f>
        <v>0</v>
      </c>
      <c r="AD211" s="133">
        <f>'FORM 365'!AY204</f>
        <v>0</v>
      </c>
      <c r="AE211" s="133">
        <f>IF(AD211='DATA GURU'!$C$33,1,0)</f>
        <v>0</v>
      </c>
      <c r="AF211" s="133">
        <f>'FORM 365'!BB204</f>
        <v>0</v>
      </c>
      <c r="AG211" s="133">
        <f>IF(AF211='DATA GURU'!$C$33,1,0)</f>
        <v>0</v>
      </c>
      <c r="AH211" s="133">
        <f>'FORM 365'!BE204</f>
        <v>0</v>
      </c>
      <c r="AI211" s="133">
        <f>IF(AH211='DATA GURU'!$C$33,1,0)</f>
        <v>0</v>
      </c>
      <c r="AJ211" s="133">
        <f>'FORM 365'!BH204</f>
        <v>0</v>
      </c>
      <c r="AK211" s="133">
        <f>IF(AJ211='DATA GURU'!$C$33,1,0)</f>
        <v>0</v>
      </c>
      <c r="AL211" s="133">
        <f>'FORM 365'!BK204</f>
        <v>0</v>
      </c>
      <c r="AM211" s="133">
        <f>IF(AL211='DATA GURU'!$C$33,1,0)</f>
        <v>0</v>
      </c>
      <c r="AN211" s="133">
        <f>'FORM 365'!BN204</f>
        <v>0</v>
      </c>
      <c r="AO211" s="133">
        <f>IF(AN211='DATA GURU'!$C$33,1,0)</f>
        <v>0</v>
      </c>
      <c r="AP211" s="133">
        <f>'FORM 365'!BQ204</f>
        <v>0</v>
      </c>
      <c r="AQ211" s="133">
        <f>IF(AP211='DATA GURU'!$C$33,1,0)</f>
        <v>0</v>
      </c>
      <c r="AR211" s="133">
        <f>'FORM 365'!BT204</f>
        <v>0</v>
      </c>
      <c r="AS211" s="133">
        <f>IF(AR211='DATA GURU'!$C$33,1,0)</f>
        <v>0</v>
      </c>
      <c r="AT211" s="133">
        <f>'FORM 365'!BW204</f>
        <v>0</v>
      </c>
      <c r="AU211" s="133">
        <f>IF(AT211='DATA GURU'!$C$33,1,0)</f>
        <v>0</v>
      </c>
      <c r="AV211" s="134">
        <f t="shared" si="13"/>
        <v>0</v>
      </c>
      <c r="AW211" s="133">
        <f>'DATA GURU'!$C$23-AV211</f>
        <v>20</v>
      </c>
      <c r="AX211" s="135">
        <f>AV211*'DATA GURU'!$C$33</f>
        <v>0</v>
      </c>
      <c r="AY211" s="136" t="str">
        <f>IF(AX211&gt;='DATA GURU'!$C$21+20,"BAIK SEKALI",IF(AX211&gt;='DATA GURU'!$C$21,"BAIK ",IF(AX211&gt;='DATA GURU'!$C$21-10,"CUKUP",IF(AX211&gt;='DATA GURU'!$C$21-20,"KURANG",IF(AX211&lt;='DATA GURU'!$C$21-20,"KURANG SEKALI")))))</f>
        <v>KURANG SEKALI</v>
      </c>
      <c r="AZ211" s="190">
        <f>'FORM 365'!K204</f>
        <v>0</v>
      </c>
      <c r="BB211" s="153" t="str">
        <f>IF(AZ211=KELAS!$N$3,COUNTIFS($B$10:$B$115,"&lt;"&amp;B211,$AZ$10:$AZ$115,KELAS!$N$3)+COUNTIFS($B$10:$B211,B211,$AZ$10:$AZ211,KELAS!$N$3),"")</f>
        <v/>
      </c>
    </row>
    <row r="212" spans="1:54" ht="15" x14ac:dyDescent="0.25">
      <c r="A212" s="3">
        <v>203</v>
      </c>
      <c r="B212" s="117">
        <f>'FORM 365'!E205</f>
        <v>0</v>
      </c>
      <c r="C212" s="207">
        <f>'FORM 365'!B205</f>
        <v>0</v>
      </c>
      <c r="D212" s="207"/>
      <c r="E212" s="205">
        <f>'FORM 365'!C205</f>
        <v>0</v>
      </c>
      <c r="F212" s="206"/>
      <c r="G212" s="179">
        <f>'FORM 365'!C205</f>
        <v>0</v>
      </c>
      <c r="H212" s="133">
        <f>'FORM 365'!R205</f>
        <v>0</v>
      </c>
      <c r="I212" s="133">
        <f>IF(H212='DATA GURU'!$C$33,1,0)</f>
        <v>0</v>
      </c>
      <c r="J212" s="133">
        <f>'FORM 365'!U205</f>
        <v>0</v>
      </c>
      <c r="K212" s="133">
        <f>IF(J212='DATA GURU'!$C$33,1,0)</f>
        <v>0</v>
      </c>
      <c r="L212" s="133">
        <f>'FORM 365'!X205</f>
        <v>0</v>
      </c>
      <c r="M212" s="133">
        <f>IF(L212='DATA GURU'!$C$33,1,0)</f>
        <v>0</v>
      </c>
      <c r="N212" s="133">
        <f>'FORM 365'!AA205</f>
        <v>0</v>
      </c>
      <c r="O212" s="133">
        <f>IF(N212='DATA GURU'!$C$33,1,0)</f>
        <v>0</v>
      </c>
      <c r="P212" s="133">
        <f>'FORM 365'!AD205</f>
        <v>0</v>
      </c>
      <c r="Q212" s="133">
        <f>IF(P212='DATA GURU'!$C$33,1,0)</f>
        <v>0</v>
      </c>
      <c r="R212" s="133">
        <f>'FORM 365'!AG205</f>
        <v>0</v>
      </c>
      <c r="S212" s="133">
        <f>IF(R212='DATA GURU'!$C$33,1,0)</f>
        <v>0</v>
      </c>
      <c r="T212" s="133">
        <f>'FORM 365'!AJ205</f>
        <v>0</v>
      </c>
      <c r="U212" s="133">
        <f>IF(T212='DATA GURU'!$C$33,1,0)</f>
        <v>0</v>
      </c>
      <c r="V212" s="133">
        <f>'FORM 365'!AM205</f>
        <v>0</v>
      </c>
      <c r="W212" s="133">
        <f>IF(V212='DATA GURU'!$C$33,1,0)</f>
        <v>0</v>
      </c>
      <c r="X212" s="133">
        <f>'FORM 365'!AP205</f>
        <v>0</v>
      </c>
      <c r="Y212" s="133">
        <f>IF(X212='DATA GURU'!$C$33,1,0)</f>
        <v>0</v>
      </c>
      <c r="Z212" s="133">
        <f>'FORM 365'!AS205</f>
        <v>0</v>
      </c>
      <c r="AA212" s="133">
        <f>IF(Z212='DATA GURU'!$C$33,1,0)</f>
        <v>0</v>
      </c>
      <c r="AB212" s="133">
        <f>'FORM 365'!AV205</f>
        <v>0</v>
      </c>
      <c r="AC212" s="133">
        <f>IF(AB212='DATA GURU'!$C$33,1,0)</f>
        <v>0</v>
      </c>
      <c r="AD212" s="133">
        <f>'FORM 365'!AY205</f>
        <v>0</v>
      </c>
      <c r="AE212" s="133">
        <f>IF(AD212='DATA GURU'!$C$33,1,0)</f>
        <v>0</v>
      </c>
      <c r="AF212" s="133">
        <f>'FORM 365'!BB205</f>
        <v>0</v>
      </c>
      <c r="AG212" s="133">
        <f>IF(AF212='DATA GURU'!$C$33,1,0)</f>
        <v>0</v>
      </c>
      <c r="AH212" s="133">
        <f>'FORM 365'!BE205</f>
        <v>0</v>
      </c>
      <c r="AI212" s="133">
        <f>IF(AH212='DATA GURU'!$C$33,1,0)</f>
        <v>0</v>
      </c>
      <c r="AJ212" s="133">
        <f>'FORM 365'!BH205</f>
        <v>0</v>
      </c>
      <c r="AK212" s="133">
        <f>IF(AJ212='DATA GURU'!$C$33,1,0)</f>
        <v>0</v>
      </c>
      <c r="AL212" s="133">
        <f>'FORM 365'!BK205</f>
        <v>0</v>
      </c>
      <c r="AM212" s="133">
        <f>IF(AL212='DATA GURU'!$C$33,1,0)</f>
        <v>0</v>
      </c>
      <c r="AN212" s="133">
        <f>'FORM 365'!BN205</f>
        <v>0</v>
      </c>
      <c r="AO212" s="133">
        <f>IF(AN212='DATA GURU'!$C$33,1,0)</f>
        <v>0</v>
      </c>
      <c r="AP212" s="133">
        <f>'FORM 365'!BQ205</f>
        <v>0</v>
      </c>
      <c r="AQ212" s="133">
        <f>IF(AP212='DATA GURU'!$C$33,1,0)</f>
        <v>0</v>
      </c>
      <c r="AR212" s="133">
        <f>'FORM 365'!BT205</f>
        <v>0</v>
      </c>
      <c r="AS212" s="133">
        <f>IF(AR212='DATA GURU'!$C$33,1,0)</f>
        <v>0</v>
      </c>
      <c r="AT212" s="133">
        <f>'FORM 365'!BW205</f>
        <v>0</v>
      </c>
      <c r="AU212" s="133">
        <f>IF(AT212='DATA GURU'!$C$33,1,0)</f>
        <v>0</v>
      </c>
      <c r="AV212" s="134">
        <f t="shared" si="13"/>
        <v>0</v>
      </c>
      <c r="AW212" s="133">
        <f>'DATA GURU'!$C$23-AV212</f>
        <v>20</v>
      </c>
      <c r="AX212" s="135">
        <f>AV212*'DATA GURU'!$C$33</f>
        <v>0</v>
      </c>
      <c r="AY212" s="136" t="str">
        <f>IF(AX212&gt;='DATA GURU'!$C$21+20,"BAIK SEKALI",IF(AX212&gt;='DATA GURU'!$C$21,"BAIK ",IF(AX212&gt;='DATA GURU'!$C$21-10,"CUKUP",IF(AX212&gt;='DATA GURU'!$C$21-20,"KURANG",IF(AX212&lt;='DATA GURU'!$C$21-20,"KURANG SEKALI")))))</f>
        <v>KURANG SEKALI</v>
      </c>
      <c r="AZ212" s="190">
        <f>'FORM 365'!K205</f>
        <v>0</v>
      </c>
      <c r="BB212" s="153" t="str">
        <f>IF(AZ212=KELAS!$N$3,COUNTIFS($B$10:$B$115,"&lt;"&amp;B212,$AZ$10:$AZ$115,KELAS!$N$3)+COUNTIFS($B$10:$B212,B212,$AZ$10:$AZ212,KELAS!$N$3),"")</f>
        <v/>
      </c>
    </row>
    <row r="213" spans="1:54" ht="15" x14ac:dyDescent="0.25">
      <c r="A213" s="1">
        <v>204</v>
      </c>
      <c r="B213" s="117">
        <f>'FORM 365'!E206</f>
        <v>0</v>
      </c>
      <c r="C213" s="207">
        <f>'FORM 365'!B206</f>
        <v>0</v>
      </c>
      <c r="D213" s="207"/>
      <c r="E213" s="205">
        <f>'FORM 365'!C206</f>
        <v>0</v>
      </c>
      <c r="F213" s="206"/>
      <c r="G213" s="179">
        <f>'FORM 365'!C206</f>
        <v>0</v>
      </c>
      <c r="H213" s="133">
        <f>'FORM 365'!R206</f>
        <v>0</v>
      </c>
      <c r="I213" s="133">
        <f>IF(H213='DATA GURU'!$C$33,1,0)</f>
        <v>0</v>
      </c>
      <c r="J213" s="133">
        <f>'FORM 365'!U206</f>
        <v>0</v>
      </c>
      <c r="K213" s="133">
        <f>IF(J213='DATA GURU'!$C$33,1,0)</f>
        <v>0</v>
      </c>
      <c r="L213" s="133">
        <f>'FORM 365'!X206</f>
        <v>0</v>
      </c>
      <c r="M213" s="133">
        <f>IF(L213='DATA GURU'!$C$33,1,0)</f>
        <v>0</v>
      </c>
      <c r="N213" s="133">
        <f>'FORM 365'!AA206</f>
        <v>0</v>
      </c>
      <c r="O213" s="133">
        <f>IF(N213='DATA GURU'!$C$33,1,0)</f>
        <v>0</v>
      </c>
      <c r="P213" s="133">
        <f>'FORM 365'!AD206</f>
        <v>0</v>
      </c>
      <c r="Q213" s="133">
        <f>IF(P213='DATA GURU'!$C$33,1,0)</f>
        <v>0</v>
      </c>
      <c r="R213" s="133">
        <f>'FORM 365'!AG206</f>
        <v>0</v>
      </c>
      <c r="S213" s="133">
        <f>IF(R213='DATA GURU'!$C$33,1,0)</f>
        <v>0</v>
      </c>
      <c r="T213" s="133">
        <f>'FORM 365'!AJ206</f>
        <v>0</v>
      </c>
      <c r="U213" s="133">
        <f>IF(T213='DATA GURU'!$C$33,1,0)</f>
        <v>0</v>
      </c>
      <c r="V213" s="133">
        <f>'FORM 365'!AM206</f>
        <v>0</v>
      </c>
      <c r="W213" s="133">
        <f>IF(V213='DATA GURU'!$C$33,1,0)</f>
        <v>0</v>
      </c>
      <c r="X213" s="133">
        <f>'FORM 365'!AP206</f>
        <v>0</v>
      </c>
      <c r="Y213" s="133">
        <f>IF(X213='DATA GURU'!$C$33,1,0)</f>
        <v>0</v>
      </c>
      <c r="Z213" s="133">
        <f>'FORM 365'!AS206</f>
        <v>0</v>
      </c>
      <c r="AA213" s="133">
        <f>IF(Z213='DATA GURU'!$C$33,1,0)</f>
        <v>0</v>
      </c>
      <c r="AB213" s="133">
        <f>'FORM 365'!AV206</f>
        <v>0</v>
      </c>
      <c r="AC213" s="133">
        <f>IF(AB213='DATA GURU'!$C$33,1,0)</f>
        <v>0</v>
      </c>
      <c r="AD213" s="133">
        <f>'FORM 365'!AY206</f>
        <v>0</v>
      </c>
      <c r="AE213" s="133">
        <f>IF(AD213='DATA GURU'!$C$33,1,0)</f>
        <v>0</v>
      </c>
      <c r="AF213" s="133">
        <f>'FORM 365'!BB206</f>
        <v>0</v>
      </c>
      <c r="AG213" s="133">
        <f>IF(AF213='DATA GURU'!$C$33,1,0)</f>
        <v>0</v>
      </c>
      <c r="AH213" s="133">
        <f>'FORM 365'!BE206</f>
        <v>0</v>
      </c>
      <c r="AI213" s="133">
        <f>IF(AH213='DATA GURU'!$C$33,1,0)</f>
        <v>0</v>
      </c>
      <c r="AJ213" s="133">
        <f>'FORM 365'!BH206</f>
        <v>0</v>
      </c>
      <c r="AK213" s="133">
        <f>IF(AJ213='DATA GURU'!$C$33,1,0)</f>
        <v>0</v>
      </c>
      <c r="AL213" s="133">
        <f>'FORM 365'!BK206</f>
        <v>0</v>
      </c>
      <c r="AM213" s="133">
        <f>IF(AL213='DATA GURU'!$C$33,1,0)</f>
        <v>0</v>
      </c>
      <c r="AN213" s="133">
        <f>'FORM 365'!BN206</f>
        <v>0</v>
      </c>
      <c r="AO213" s="133">
        <f>IF(AN213='DATA GURU'!$C$33,1,0)</f>
        <v>0</v>
      </c>
      <c r="AP213" s="133">
        <f>'FORM 365'!BQ206</f>
        <v>0</v>
      </c>
      <c r="AQ213" s="133">
        <f>IF(AP213='DATA GURU'!$C$33,1,0)</f>
        <v>0</v>
      </c>
      <c r="AR213" s="133">
        <f>'FORM 365'!BT206</f>
        <v>0</v>
      </c>
      <c r="AS213" s="133">
        <f>IF(AR213='DATA GURU'!$C$33,1,0)</f>
        <v>0</v>
      </c>
      <c r="AT213" s="133">
        <f>'FORM 365'!BW206</f>
        <v>0</v>
      </c>
      <c r="AU213" s="133">
        <f>IF(AT213='DATA GURU'!$C$33,1,0)</f>
        <v>0</v>
      </c>
      <c r="AV213" s="134">
        <f t="shared" si="13"/>
        <v>0</v>
      </c>
      <c r="AW213" s="133">
        <f>'DATA GURU'!$C$23-AV213</f>
        <v>20</v>
      </c>
      <c r="AX213" s="135">
        <f>AV213*'DATA GURU'!$C$33</f>
        <v>0</v>
      </c>
      <c r="AY213" s="136" t="str">
        <f>IF(AX213&gt;='DATA GURU'!$C$21+20,"BAIK SEKALI",IF(AX213&gt;='DATA GURU'!$C$21,"BAIK ",IF(AX213&gt;='DATA GURU'!$C$21-10,"CUKUP",IF(AX213&gt;='DATA GURU'!$C$21-20,"KURANG",IF(AX213&lt;='DATA GURU'!$C$21-20,"KURANG SEKALI")))))</f>
        <v>KURANG SEKALI</v>
      </c>
      <c r="AZ213" s="190">
        <f>'FORM 365'!K206</f>
        <v>0</v>
      </c>
      <c r="BB213" s="153" t="str">
        <f>IF(AZ213=KELAS!$N$3,COUNTIFS($B$10:$B$115,"&lt;"&amp;B213,$AZ$10:$AZ$115,KELAS!$N$3)+COUNTIFS($B$10:$B213,B213,$AZ$10:$AZ213,KELAS!$N$3),"")</f>
        <v/>
      </c>
    </row>
    <row r="214" spans="1:54" ht="15" x14ac:dyDescent="0.25">
      <c r="A214" s="3">
        <v>205</v>
      </c>
      <c r="B214" s="117">
        <f>'FORM 365'!E207</f>
        <v>0</v>
      </c>
      <c r="C214" s="207">
        <f>'FORM 365'!B207</f>
        <v>0</v>
      </c>
      <c r="D214" s="207"/>
      <c r="E214" s="205">
        <f>'FORM 365'!C207</f>
        <v>0</v>
      </c>
      <c r="F214" s="206"/>
      <c r="G214" s="179">
        <f>'FORM 365'!C207</f>
        <v>0</v>
      </c>
      <c r="H214" s="133">
        <f>'FORM 365'!R207</f>
        <v>0</v>
      </c>
      <c r="I214" s="133">
        <f>IF(H214='DATA GURU'!$C$33,1,0)</f>
        <v>0</v>
      </c>
      <c r="J214" s="133">
        <f>'FORM 365'!U207</f>
        <v>0</v>
      </c>
      <c r="K214" s="133">
        <f>IF(J214='DATA GURU'!$C$33,1,0)</f>
        <v>0</v>
      </c>
      <c r="L214" s="133">
        <f>'FORM 365'!X207</f>
        <v>0</v>
      </c>
      <c r="M214" s="133">
        <f>IF(L214='DATA GURU'!$C$33,1,0)</f>
        <v>0</v>
      </c>
      <c r="N214" s="133">
        <f>'FORM 365'!AA207</f>
        <v>0</v>
      </c>
      <c r="O214" s="133">
        <f>IF(N214='DATA GURU'!$C$33,1,0)</f>
        <v>0</v>
      </c>
      <c r="P214" s="133">
        <f>'FORM 365'!AD207</f>
        <v>0</v>
      </c>
      <c r="Q214" s="133">
        <f>IF(P214='DATA GURU'!$C$33,1,0)</f>
        <v>0</v>
      </c>
      <c r="R214" s="133">
        <f>'FORM 365'!AG207</f>
        <v>0</v>
      </c>
      <c r="S214" s="133">
        <f>IF(R214='DATA GURU'!$C$33,1,0)</f>
        <v>0</v>
      </c>
      <c r="T214" s="133">
        <f>'FORM 365'!AJ207</f>
        <v>0</v>
      </c>
      <c r="U214" s="133">
        <f>IF(T214='DATA GURU'!$C$33,1,0)</f>
        <v>0</v>
      </c>
      <c r="V214" s="133">
        <f>'FORM 365'!AM207</f>
        <v>0</v>
      </c>
      <c r="W214" s="133">
        <f>IF(V214='DATA GURU'!$C$33,1,0)</f>
        <v>0</v>
      </c>
      <c r="X214" s="133">
        <f>'FORM 365'!AP207</f>
        <v>0</v>
      </c>
      <c r="Y214" s="133">
        <f>IF(X214='DATA GURU'!$C$33,1,0)</f>
        <v>0</v>
      </c>
      <c r="Z214" s="133">
        <f>'FORM 365'!AS207</f>
        <v>0</v>
      </c>
      <c r="AA214" s="133">
        <f>IF(Z214='DATA GURU'!$C$33,1,0)</f>
        <v>0</v>
      </c>
      <c r="AB214" s="133">
        <f>'FORM 365'!AV207</f>
        <v>0</v>
      </c>
      <c r="AC214" s="133">
        <f>IF(AB214='DATA GURU'!$C$33,1,0)</f>
        <v>0</v>
      </c>
      <c r="AD214" s="133">
        <f>'FORM 365'!AY207</f>
        <v>0</v>
      </c>
      <c r="AE214" s="133">
        <f>IF(AD214='DATA GURU'!$C$33,1,0)</f>
        <v>0</v>
      </c>
      <c r="AF214" s="133">
        <f>'FORM 365'!BB207</f>
        <v>0</v>
      </c>
      <c r="AG214" s="133">
        <f>IF(AF214='DATA GURU'!$C$33,1,0)</f>
        <v>0</v>
      </c>
      <c r="AH214" s="133">
        <f>'FORM 365'!BE207</f>
        <v>0</v>
      </c>
      <c r="AI214" s="133">
        <f>IF(AH214='DATA GURU'!$C$33,1,0)</f>
        <v>0</v>
      </c>
      <c r="AJ214" s="133">
        <f>'FORM 365'!BH207</f>
        <v>0</v>
      </c>
      <c r="AK214" s="133">
        <f>IF(AJ214='DATA GURU'!$C$33,1,0)</f>
        <v>0</v>
      </c>
      <c r="AL214" s="133">
        <f>'FORM 365'!BK207</f>
        <v>0</v>
      </c>
      <c r="AM214" s="133">
        <f>IF(AL214='DATA GURU'!$C$33,1,0)</f>
        <v>0</v>
      </c>
      <c r="AN214" s="133">
        <f>'FORM 365'!BN207</f>
        <v>0</v>
      </c>
      <c r="AO214" s="133">
        <f>IF(AN214='DATA GURU'!$C$33,1,0)</f>
        <v>0</v>
      </c>
      <c r="AP214" s="133">
        <f>'FORM 365'!BQ207</f>
        <v>0</v>
      </c>
      <c r="AQ214" s="133">
        <f>IF(AP214='DATA GURU'!$C$33,1,0)</f>
        <v>0</v>
      </c>
      <c r="AR214" s="133">
        <f>'FORM 365'!BT207</f>
        <v>0</v>
      </c>
      <c r="AS214" s="133">
        <f>IF(AR214='DATA GURU'!$C$33,1,0)</f>
        <v>0</v>
      </c>
      <c r="AT214" s="133">
        <f>'FORM 365'!BW207</f>
        <v>0</v>
      </c>
      <c r="AU214" s="133">
        <f>IF(AT214='DATA GURU'!$C$33,1,0)</f>
        <v>0</v>
      </c>
      <c r="AV214" s="134">
        <f t="shared" si="13"/>
        <v>0</v>
      </c>
      <c r="AW214" s="133">
        <f>'DATA GURU'!$C$23-AV214</f>
        <v>20</v>
      </c>
      <c r="AX214" s="135">
        <f>AV214*'DATA GURU'!$C$33</f>
        <v>0</v>
      </c>
      <c r="AY214" s="136" t="str">
        <f>IF(AX214&gt;='DATA GURU'!$C$21+20,"BAIK SEKALI",IF(AX214&gt;='DATA GURU'!$C$21,"BAIK ",IF(AX214&gt;='DATA GURU'!$C$21-10,"CUKUP",IF(AX214&gt;='DATA GURU'!$C$21-20,"KURANG",IF(AX214&lt;='DATA GURU'!$C$21-20,"KURANG SEKALI")))))</f>
        <v>KURANG SEKALI</v>
      </c>
      <c r="AZ214" s="190">
        <f>'FORM 365'!K207</f>
        <v>0</v>
      </c>
      <c r="BB214" s="153" t="str">
        <f>IF(AZ214=KELAS!$N$3,COUNTIFS($B$10:$B$115,"&lt;"&amp;B214,$AZ$10:$AZ$115,KELAS!$N$3)+COUNTIFS($B$10:$B214,B214,$AZ$10:$AZ214,KELAS!$N$3),"")</f>
        <v/>
      </c>
    </row>
    <row r="215" spans="1:54" ht="15" x14ac:dyDescent="0.25">
      <c r="A215" s="1">
        <v>206</v>
      </c>
      <c r="B215" s="117">
        <f>'FORM 365'!E208</f>
        <v>0</v>
      </c>
      <c r="C215" s="207">
        <f>'FORM 365'!B208</f>
        <v>0</v>
      </c>
      <c r="D215" s="207"/>
      <c r="E215" s="205">
        <f>'FORM 365'!C208</f>
        <v>0</v>
      </c>
      <c r="F215" s="206"/>
      <c r="G215" s="179">
        <f>'FORM 365'!C208</f>
        <v>0</v>
      </c>
      <c r="H215" s="133">
        <f>'FORM 365'!R208</f>
        <v>0</v>
      </c>
      <c r="I215" s="133">
        <f>IF(H215='DATA GURU'!$C$33,1,0)</f>
        <v>0</v>
      </c>
      <c r="J215" s="133">
        <f>'FORM 365'!U208</f>
        <v>0</v>
      </c>
      <c r="K215" s="133">
        <f>IF(J215='DATA GURU'!$C$33,1,0)</f>
        <v>0</v>
      </c>
      <c r="L215" s="133">
        <f>'FORM 365'!X208</f>
        <v>0</v>
      </c>
      <c r="M215" s="133">
        <f>IF(L215='DATA GURU'!$C$33,1,0)</f>
        <v>0</v>
      </c>
      <c r="N215" s="133">
        <f>'FORM 365'!AA208</f>
        <v>0</v>
      </c>
      <c r="O215" s="133">
        <f>IF(N215='DATA GURU'!$C$33,1,0)</f>
        <v>0</v>
      </c>
      <c r="P215" s="133">
        <f>'FORM 365'!AD208</f>
        <v>0</v>
      </c>
      <c r="Q215" s="133">
        <f>IF(P215='DATA GURU'!$C$33,1,0)</f>
        <v>0</v>
      </c>
      <c r="R215" s="133">
        <f>'FORM 365'!AG208</f>
        <v>0</v>
      </c>
      <c r="S215" s="133">
        <f>IF(R215='DATA GURU'!$C$33,1,0)</f>
        <v>0</v>
      </c>
      <c r="T215" s="133">
        <f>'FORM 365'!AJ208</f>
        <v>0</v>
      </c>
      <c r="U215" s="133">
        <f>IF(T215='DATA GURU'!$C$33,1,0)</f>
        <v>0</v>
      </c>
      <c r="V215" s="133">
        <f>'FORM 365'!AM208</f>
        <v>0</v>
      </c>
      <c r="W215" s="133">
        <f>IF(V215='DATA GURU'!$C$33,1,0)</f>
        <v>0</v>
      </c>
      <c r="X215" s="133">
        <f>'FORM 365'!AP208</f>
        <v>0</v>
      </c>
      <c r="Y215" s="133">
        <f>IF(X215='DATA GURU'!$C$33,1,0)</f>
        <v>0</v>
      </c>
      <c r="Z215" s="133">
        <f>'FORM 365'!AS208</f>
        <v>0</v>
      </c>
      <c r="AA215" s="133">
        <f>IF(Z215='DATA GURU'!$C$33,1,0)</f>
        <v>0</v>
      </c>
      <c r="AB215" s="133">
        <f>'FORM 365'!AV208</f>
        <v>0</v>
      </c>
      <c r="AC215" s="133">
        <f>IF(AB215='DATA GURU'!$C$33,1,0)</f>
        <v>0</v>
      </c>
      <c r="AD215" s="133">
        <f>'FORM 365'!AY208</f>
        <v>0</v>
      </c>
      <c r="AE215" s="133">
        <f>IF(AD215='DATA GURU'!$C$33,1,0)</f>
        <v>0</v>
      </c>
      <c r="AF215" s="133">
        <f>'FORM 365'!BB208</f>
        <v>0</v>
      </c>
      <c r="AG215" s="133">
        <f>IF(AF215='DATA GURU'!$C$33,1,0)</f>
        <v>0</v>
      </c>
      <c r="AH215" s="133">
        <f>'FORM 365'!BE208</f>
        <v>0</v>
      </c>
      <c r="AI215" s="133">
        <f>IF(AH215='DATA GURU'!$C$33,1,0)</f>
        <v>0</v>
      </c>
      <c r="AJ215" s="133">
        <f>'FORM 365'!BH208</f>
        <v>0</v>
      </c>
      <c r="AK215" s="133">
        <f>IF(AJ215='DATA GURU'!$C$33,1,0)</f>
        <v>0</v>
      </c>
      <c r="AL215" s="133">
        <f>'FORM 365'!BK208</f>
        <v>0</v>
      </c>
      <c r="AM215" s="133">
        <f>IF(AL215='DATA GURU'!$C$33,1,0)</f>
        <v>0</v>
      </c>
      <c r="AN215" s="133">
        <f>'FORM 365'!BN208</f>
        <v>0</v>
      </c>
      <c r="AO215" s="133">
        <f>IF(AN215='DATA GURU'!$C$33,1,0)</f>
        <v>0</v>
      </c>
      <c r="AP215" s="133">
        <f>'FORM 365'!BQ208</f>
        <v>0</v>
      </c>
      <c r="AQ215" s="133">
        <f>IF(AP215='DATA GURU'!$C$33,1,0)</f>
        <v>0</v>
      </c>
      <c r="AR215" s="133">
        <f>'FORM 365'!BT208</f>
        <v>0</v>
      </c>
      <c r="AS215" s="133">
        <f>IF(AR215='DATA GURU'!$C$33,1,0)</f>
        <v>0</v>
      </c>
      <c r="AT215" s="133">
        <f>'FORM 365'!BW208</f>
        <v>0</v>
      </c>
      <c r="AU215" s="133">
        <f>IF(AT215='DATA GURU'!$C$33,1,0)</f>
        <v>0</v>
      </c>
      <c r="AV215" s="134">
        <f t="shared" si="13"/>
        <v>0</v>
      </c>
      <c r="AW215" s="133">
        <f>'DATA GURU'!$C$23-AV215</f>
        <v>20</v>
      </c>
      <c r="AX215" s="135">
        <f>AV215*'DATA GURU'!$C$33</f>
        <v>0</v>
      </c>
      <c r="AY215" s="136" t="str">
        <f>IF(AX215&gt;='DATA GURU'!$C$21+20,"BAIK SEKALI",IF(AX215&gt;='DATA GURU'!$C$21,"BAIK ",IF(AX215&gt;='DATA GURU'!$C$21-10,"CUKUP",IF(AX215&gt;='DATA GURU'!$C$21-20,"KURANG",IF(AX215&lt;='DATA GURU'!$C$21-20,"KURANG SEKALI")))))</f>
        <v>KURANG SEKALI</v>
      </c>
      <c r="AZ215" s="190">
        <f>'FORM 365'!K208</f>
        <v>0</v>
      </c>
      <c r="BB215" s="153" t="str">
        <f>IF(AZ215=KELAS!$N$3,COUNTIFS($B$10:$B$115,"&lt;"&amp;B215,$AZ$10:$AZ$115,KELAS!$N$3)+COUNTIFS($B$10:$B215,B215,$AZ$10:$AZ215,KELAS!$N$3),"")</f>
        <v/>
      </c>
    </row>
    <row r="216" spans="1:54" ht="15" x14ac:dyDescent="0.25">
      <c r="A216" s="3">
        <v>207</v>
      </c>
      <c r="B216" s="117">
        <f>'FORM 365'!E209</f>
        <v>0</v>
      </c>
      <c r="C216" s="207">
        <f>'FORM 365'!B209</f>
        <v>0</v>
      </c>
      <c r="D216" s="207"/>
      <c r="E216" s="205">
        <f>'FORM 365'!C209</f>
        <v>0</v>
      </c>
      <c r="F216" s="206"/>
      <c r="G216" s="179">
        <f>'FORM 365'!C209</f>
        <v>0</v>
      </c>
      <c r="H216" s="133">
        <f>'FORM 365'!R209</f>
        <v>0</v>
      </c>
      <c r="I216" s="133">
        <f>IF(H216='DATA GURU'!$C$33,1,0)</f>
        <v>0</v>
      </c>
      <c r="J216" s="133">
        <f>'FORM 365'!U209</f>
        <v>0</v>
      </c>
      <c r="K216" s="133">
        <f>IF(J216='DATA GURU'!$C$33,1,0)</f>
        <v>0</v>
      </c>
      <c r="L216" s="133">
        <f>'FORM 365'!X209</f>
        <v>0</v>
      </c>
      <c r="M216" s="133">
        <f>IF(L216='DATA GURU'!$C$33,1,0)</f>
        <v>0</v>
      </c>
      <c r="N216" s="133">
        <f>'FORM 365'!AA209</f>
        <v>0</v>
      </c>
      <c r="O216" s="133">
        <f>IF(N216='DATA GURU'!$C$33,1,0)</f>
        <v>0</v>
      </c>
      <c r="P216" s="133">
        <f>'FORM 365'!AD209</f>
        <v>0</v>
      </c>
      <c r="Q216" s="133">
        <f>IF(P216='DATA GURU'!$C$33,1,0)</f>
        <v>0</v>
      </c>
      <c r="R216" s="133">
        <f>'FORM 365'!AG209</f>
        <v>0</v>
      </c>
      <c r="S216" s="133">
        <f>IF(R216='DATA GURU'!$C$33,1,0)</f>
        <v>0</v>
      </c>
      <c r="T216" s="133">
        <f>'FORM 365'!AJ209</f>
        <v>0</v>
      </c>
      <c r="U216" s="133">
        <f>IF(T216='DATA GURU'!$C$33,1,0)</f>
        <v>0</v>
      </c>
      <c r="V216" s="133">
        <f>'FORM 365'!AM209</f>
        <v>0</v>
      </c>
      <c r="W216" s="133">
        <f>IF(V216='DATA GURU'!$C$33,1,0)</f>
        <v>0</v>
      </c>
      <c r="X216" s="133">
        <f>'FORM 365'!AP209</f>
        <v>0</v>
      </c>
      <c r="Y216" s="133">
        <f>IF(X216='DATA GURU'!$C$33,1,0)</f>
        <v>0</v>
      </c>
      <c r="Z216" s="133">
        <f>'FORM 365'!AS209</f>
        <v>0</v>
      </c>
      <c r="AA216" s="133">
        <f>IF(Z216='DATA GURU'!$C$33,1,0)</f>
        <v>0</v>
      </c>
      <c r="AB216" s="133">
        <f>'FORM 365'!AV209</f>
        <v>0</v>
      </c>
      <c r="AC216" s="133">
        <f>IF(AB216='DATA GURU'!$C$33,1,0)</f>
        <v>0</v>
      </c>
      <c r="AD216" s="133">
        <f>'FORM 365'!AY209</f>
        <v>0</v>
      </c>
      <c r="AE216" s="133">
        <f>IF(AD216='DATA GURU'!$C$33,1,0)</f>
        <v>0</v>
      </c>
      <c r="AF216" s="133">
        <f>'FORM 365'!BB209</f>
        <v>0</v>
      </c>
      <c r="AG216" s="133">
        <f>IF(AF216='DATA GURU'!$C$33,1,0)</f>
        <v>0</v>
      </c>
      <c r="AH216" s="133">
        <f>'FORM 365'!BE209</f>
        <v>0</v>
      </c>
      <c r="AI216" s="133">
        <f>IF(AH216='DATA GURU'!$C$33,1,0)</f>
        <v>0</v>
      </c>
      <c r="AJ216" s="133">
        <f>'FORM 365'!BH209</f>
        <v>0</v>
      </c>
      <c r="AK216" s="133">
        <f>IF(AJ216='DATA GURU'!$C$33,1,0)</f>
        <v>0</v>
      </c>
      <c r="AL216" s="133">
        <f>'FORM 365'!BK209</f>
        <v>0</v>
      </c>
      <c r="AM216" s="133">
        <f>IF(AL216='DATA GURU'!$C$33,1,0)</f>
        <v>0</v>
      </c>
      <c r="AN216" s="133">
        <f>'FORM 365'!BN209</f>
        <v>0</v>
      </c>
      <c r="AO216" s="133">
        <f>IF(AN216='DATA GURU'!$C$33,1,0)</f>
        <v>0</v>
      </c>
      <c r="AP216" s="133">
        <f>'FORM 365'!BQ209</f>
        <v>0</v>
      </c>
      <c r="AQ216" s="133">
        <f>IF(AP216='DATA GURU'!$C$33,1,0)</f>
        <v>0</v>
      </c>
      <c r="AR216" s="133">
        <f>'FORM 365'!BT209</f>
        <v>0</v>
      </c>
      <c r="AS216" s="133">
        <f>IF(AR216='DATA GURU'!$C$33,1,0)</f>
        <v>0</v>
      </c>
      <c r="AT216" s="133">
        <f>'FORM 365'!BW209</f>
        <v>0</v>
      </c>
      <c r="AU216" s="133">
        <f>IF(AT216='DATA GURU'!$C$33,1,0)</f>
        <v>0</v>
      </c>
      <c r="AV216" s="134">
        <f t="shared" si="13"/>
        <v>0</v>
      </c>
      <c r="AW216" s="133">
        <f>'DATA GURU'!$C$23-AV216</f>
        <v>20</v>
      </c>
      <c r="AX216" s="135">
        <f>AV216*'DATA GURU'!$C$33</f>
        <v>0</v>
      </c>
      <c r="AY216" s="136" t="str">
        <f>IF(AX216&gt;='DATA GURU'!$C$21+20,"BAIK SEKALI",IF(AX216&gt;='DATA GURU'!$C$21,"BAIK ",IF(AX216&gt;='DATA GURU'!$C$21-10,"CUKUP",IF(AX216&gt;='DATA GURU'!$C$21-20,"KURANG",IF(AX216&lt;='DATA GURU'!$C$21-20,"KURANG SEKALI")))))</f>
        <v>KURANG SEKALI</v>
      </c>
      <c r="AZ216" s="190">
        <f>'FORM 365'!K209</f>
        <v>0</v>
      </c>
      <c r="BB216" s="153" t="str">
        <f>IF(AZ216=KELAS!$N$3,COUNTIFS($B$10:$B$115,"&lt;"&amp;B216,$AZ$10:$AZ$115,KELAS!$N$3)+COUNTIFS($B$10:$B216,B216,$AZ$10:$AZ216,KELAS!$N$3),"")</f>
        <v/>
      </c>
    </row>
    <row r="217" spans="1:54" ht="15" x14ac:dyDescent="0.25">
      <c r="A217" s="1">
        <v>208</v>
      </c>
      <c r="B217" s="117">
        <f>'FORM 365'!E210</f>
        <v>0</v>
      </c>
      <c r="C217" s="207">
        <f>'FORM 365'!B210</f>
        <v>0</v>
      </c>
      <c r="D217" s="207"/>
      <c r="E217" s="205">
        <f>'FORM 365'!C210</f>
        <v>0</v>
      </c>
      <c r="F217" s="206"/>
      <c r="G217" s="179">
        <f>'FORM 365'!C210</f>
        <v>0</v>
      </c>
      <c r="H217" s="133">
        <f>'FORM 365'!R210</f>
        <v>0</v>
      </c>
      <c r="I217" s="133">
        <f>IF(H217='DATA GURU'!$C$33,1,0)</f>
        <v>0</v>
      </c>
      <c r="J217" s="133">
        <f>'FORM 365'!U210</f>
        <v>0</v>
      </c>
      <c r="K217" s="133">
        <f>IF(J217='DATA GURU'!$C$33,1,0)</f>
        <v>0</v>
      </c>
      <c r="L217" s="133">
        <f>'FORM 365'!X210</f>
        <v>0</v>
      </c>
      <c r="M217" s="133">
        <f>IF(L217='DATA GURU'!$C$33,1,0)</f>
        <v>0</v>
      </c>
      <c r="N217" s="133">
        <f>'FORM 365'!AA210</f>
        <v>0</v>
      </c>
      <c r="O217" s="133">
        <f>IF(N217='DATA GURU'!$C$33,1,0)</f>
        <v>0</v>
      </c>
      <c r="P217" s="133">
        <f>'FORM 365'!AD210</f>
        <v>0</v>
      </c>
      <c r="Q217" s="133">
        <f>IF(P217='DATA GURU'!$C$33,1,0)</f>
        <v>0</v>
      </c>
      <c r="R217" s="133">
        <f>'FORM 365'!AG210</f>
        <v>0</v>
      </c>
      <c r="S217" s="133">
        <f>IF(R217='DATA GURU'!$C$33,1,0)</f>
        <v>0</v>
      </c>
      <c r="T217" s="133">
        <f>'FORM 365'!AJ210</f>
        <v>0</v>
      </c>
      <c r="U217" s="133">
        <f>IF(T217='DATA GURU'!$C$33,1,0)</f>
        <v>0</v>
      </c>
      <c r="V217" s="133">
        <f>'FORM 365'!AM210</f>
        <v>0</v>
      </c>
      <c r="W217" s="133">
        <f>IF(V217='DATA GURU'!$C$33,1,0)</f>
        <v>0</v>
      </c>
      <c r="X217" s="133">
        <f>'FORM 365'!AP210</f>
        <v>0</v>
      </c>
      <c r="Y217" s="133">
        <f>IF(X217='DATA GURU'!$C$33,1,0)</f>
        <v>0</v>
      </c>
      <c r="Z217" s="133">
        <f>'FORM 365'!AS210</f>
        <v>0</v>
      </c>
      <c r="AA217" s="133">
        <f>IF(Z217='DATA GURU'!$C$33,1,0)</f>
        <v>0</v>
      </c>
      <c r="AB217" s="133">
        <f>'FORM 365'!AV210</f>
        <v>0</v>
      </c>
      <c r="AC217" s="133">
        <f>IF(AB217='DATA GURU'!$C$33,1,0)</f>
        <v>0</v>
      </c>
      <c r="AD217" s="133">
        <f>'FORM 365'!AY210</f>
        <v>0</v>
      </c>
      <c r="AE217" s="133">
        <f>IF(AD217='DATA GURU'!$C$33,1,0)</f>
        <v>0</v>
      </c>
      <c r="AF217" s="133">
        <f>'FORM 365'!BB210</f>
        <v>0</v>
      </c>
      <c r="AG217" s="133">
        <f>IF(AF217='DATA GURU'!$C$33,1,0)</f>
        <v>0</v>
      </c>
      <c r="AH217" s="133">
        <f>'FORM 365'!BE210</f>
        <v>0</v>
      </c>
      <c r="AI217" s="133">
        <f>IF(AH217='DATA GURU'!$C$33,1,0)</f>
        <v>0</v>
      </c>
      <c r="AJ217" s="133">
        <f>'FORM 365'!BH210</f>
        <v>0</v>
      </c>
      <c r="AK217" s="133">
        <f>IF(AJ217='DATA GURU'!$C$33,1,0)</f>
        <v>0</v>
      </c>
      <c r="AL217" s="133">
        <f>'FORM 365'!BK210</f>
        <v>0</v>
      </c>
      <c r="AM217" s="133">
        <f>IF(AL217='DATA GURU'!$C$33,1,0)</f>
        <v>0</v>
      </c>
      <c r="AN217" s="133">
        <f>'FORM 365'!BN210</f>
        <v>0</v>
      </c>
      <c r="AO217" s="133">
        <f>IF(AN217='DATA GURU'!$C$33,1,0)</f>
        <v>0</v>
      </c>
      <c r="AP217" s="133">
        <f>'FORM 365'!BQ210</f>
        <v>0</v>
      </c>
      <c r="AQ217" s="133">
        <f>IF(AP217='DATA GURU'!$C$33,1,0)</f>
        <v>0</v>
      </c>
      <c r="AR217" s="133">
        <f>'FORM 365'!BT210</f>
        <v>0</v>
      </c>
      <c r="AS217" s="133">
        <f>IF(AR217='DATA GURU'!$C$33,1,0)</f>
        <v>0</v>
      </c>
      <c r="AT217" s="133">
        <f>'FORM 365'!BW210</f>
        <v>0</v>
      </c>
      <c r="AU217" s="133">
        <f>IF(AT217='DATA GURU'!$C$33,1,0)</f>
        <v>0</v>
      </c>
      <c r="AV217" s="134">
        <f t="shared" si="13"/>
        <v>0</v>
      </c>
      <c r="AW217" s="133">
        <f>'DATA GURU'!$C$23-AV217</f>
        <v>20</v>
      </c>
      <c r="AX217" s="135">
        <f>AV217*'DATA GURU'!$C$33</f>
        <v>0</v>
      </c>
      <c r="AY217" s="136" t="str">
        <f>IF(AX217&gt;='DATA GURU'!$C$21+20,"BAIK SEKALI",IF(AX217&gt;='DATA GURU'!$C$21,"BAIK ",IF(AX217&gt;='DATA GURU'!$C$21-10,"CUKUP",IF(AX217&gt;='DATA GURU'!$C$21-20,"KURANG",IF(AX217&lt;='DATA GURU'!$C$21-20,"KURANG SEKALI")))))</f>
        <v>KURANG SEKALI</v>
      </c>
      <c r="AZ217" s="190">
        <f>'FORM 365'!K210</f>
        <v>0</v>
      </c>
      <c r="BB217" s="153" t="str">
        <f>IF(AZ217=KELAS!$N$3,COUNTIFS($B$10:$B$115,"&lt;"&amp;B217,$AZ$10:$AZ$115,KELAS!$N$3)+COUNTIFS($B$10:$B217,B217,$AZ$10:$AZ217,KELAS!$N$3),"")</f>
        <v/>
      </c>
    </row>
    <row r="218" spans="1:54" ht="15" x14ac:dyDescent="0.25">
      <c r="A218" s="3">
        <v>209</v>
      </c>
      <c r="B218" s="117">
        <f>'FORM 365'!E211</f>
        <v>0</v>
      </c>
      <c r="C218" s="207">
        <f>'FORM 365'!B211</f>
        <v>0</v>
      </c>
      <c r="D218" s="207"/>
      <c r="E218" s="205">
        <f>'FORM 365'!C211</f>
        <v>0</v>
      </c>
      <c r="F218" s="206"/>
      <c r="G218" s="179">
        <f>'FORM 365'!C211</f>
        <v>0</v>
      </c>
      <c r="H218" s="133">
        <f>'FORM 365'!R211</f>
        <v>0</v>
      </c>
      <c r="I218" s="133">
        <f>IF(H218='DATA GURU'!$C$33,1,0)</f>
        <v>0</v>
      </c>
      <c r="J218" s="133">
        <f>'FORM 365'!U211</f>
        <v>0</v>
      </c>
      <c r="K218" s="133">
        <f>IF(J218='DATA GURU'!$C$33,1,0)</f>
        <v>0</v>
      </c>
      <c r="L218" s="133">
        <f>'FORM 365'!X211</f>
        <v>0</v>
      </c>
      <c r="M218" s="133">
        <f>IF(L218='DATA GURU'!$C$33,1,0)</f>
        <v>0</v>
      </c>
      <c r="N218" s="133">
        <f>'FORM 365'!AA211</f>
        <v>0</v>
      </c>
      <c r="O218" s="133">
        <f>IF(N218='DATA GURU'!$C$33,1,0)</f>
        <v>0</v>
      </c>
      <c r="P218" s="133">
        <f>'FORM 365'!AD211</f>
        <v>0</v>
      </c>
      <c r="Q218" s="133">
        <f>IF(P218='DATA GURU'!$C$33,1,0)</f>
        <v>0</v>
      </c>
      <c r="R218" s="133">
        <f>'FORM 365'!AG211</f>
        <v>0</v>
      </c>
      <c r="S218" s="133">
        <f>IF(R218='DATA GURU'!$C$33,1,0)</f>
        <v>0</v>
      </c>
      <c r="T218" s="133">
        <f>'FORM 365'!AJ211</f>
        <v>0</v>
      </c>
      <c r="U218" s="133">
        <f>IF(T218='DATA GURU'!$C$33,1,0)</f>
        <v>0</v>
      </c>
      <c r="V218" s="133">
        <f>'FORM 365'!AM211</f>
        <v>0</v>
      </c>
      <c r="W218" s="133">
        <f>IF(V218='DATA GURU'!$C$33,1,0)</f>
        <v>0</v>
      </c>
      <c r="X218" s="133">
        <f>'FORM 365'!AP211</f>
        <v>0</v>
      </c>
      <c r="Y218" s="133">
        <f>IF(X218='DATA GURU'!$C$33,1,0)</f>
        <v>0</v>
      </c>
      <c r="Z218" s="133">
        <f>'FORM 365'!AS211</f>
        <v>0</v>
      </c>
      <c r="AA218" s="133">
        <f>IF(Z218='DATA GURU'!$C$33,1,0)</f>
        <v>0</v>
      </c>
      <c r="AB218" s="133">
        <f>'FORM 365'!AV211</f>
        <v>0</v>
      </c>
      <c r="AC218" s="133">
        <f>IF(AB218='DATA GURU'!$C$33,1,0)</f>
        <v>0</v>
      </c>
      <c r="AD218" s="133">
        <f>'FORM 365'!AY211</f>
        <v>0</v>
      </c>
      <c r="AE218" s="133">
        <f>IF(AD218='DATA GURU'!$C$33,1,0)</f>
        <v>0</v>
      </c>
      <c r="AF218" s="133">
        <f>'FORM 365'!BB211</f>
        <v>0</v>
      </c>
      <c r="AG218" s="133">
        <f>IF(AF218='DATA GURU'!$C$33,1,0)</f>
        <v>0</v>
      </c>
      <c r="AH218" s="133">
        <f>'FORM 365'!BE211</f>
        <v>0</v>
      </c>
      <c r="AI218" s="133">
        <f>IF(AH218='DATA GURU'!$C$33,1,0)</f>
        <v>0</v>
      </c>
      <c r="AJ218" s="133">
        <f>'FORM 365'!BH211</f>
        <v>0</v>
      </c>
      <c r="AK218" s="133">
        <f>IF(AJ218='DATA GURU'!$C$33,1,0)</f>
        <v>0</v>
      </c>
      <c r="AL218" s="133">
        <f>'FORM 365'!BK211</f>
        <v>0</v>
      </c>
      <c r="AM218" s="133">
        <f>IF(AL218='DATA GURU'!$C$33,1,0)</f>
        <v>0</v>
      </c>
      <c r="AN218" s="133">
        <f>'FORM 365'!BN211</f>
        <v>0</v>
      </c>
      <c r="AO218" s="133">
        <f>IF(AN218='DATA GURU'!$C$33,1,0)</f>
        <v>0</v>
      </c>
      <c r="AP218" s="133">
        <f>'FORM 365'!BQ211</f>
        <v>0</v>
      </c>
      <c r="AQ218" s="133">
        <f>IF(AP218='DATA GURU'!$C$33,1,0)</f>
        <v>0</v>
      </c>
      <c r="AR218" s="133">
        <f>'FORM 365'!BT211</f>
        <v>0</v>
      </c>
      <c r="AS218" s="133">
        <f>IF(AR218='DATA GURU'!$C$33,1,0)</f>
        <v>0</v>
      </c>
      <c r="AT218" s="133">
        <f>'FORM 365'!BW211</f>
        <v>0</v>
      </c>
      <c r="AU218" s="133">
        <f>IF(AT218='DATA GURU'!$C$33,1,0)</f>
        <v>0</v>
      </c>
      <c r="AV218" s="134">
        <f t="shared" si="13"/>
        <v>0</v>
      </c>
      <c r="AW218" s="133">
        <f>'DATA GURU'!$C$23-AV218</f>
        <v>20</v>
      </c>
      <c r="AX218" s="135">
        <f>AV218*'DATA GURU'!$C$33</f>
        <v>0</v>
      </c>
      <c r="AY218" s="136" t="str">
        <f>IF(AX218&gt;='DATA GURU'!$C$21+20,"BAIK SEKALI",IF(AX218&gt;='DATA GURU'!$C$21,"BAIK ",IF(AX218&gt;='DATA GURU'!$C$21-10,"CUKUP",IF(AX218&gt;='DATA GURU'!$C$21-20,"KURANG",IF(AX218&lt;='DATA GURU'!$C$21-20,"KURANG SEKALI")))))</f>
        <v>KURANG SEKALI</v>
      </c>
      <c r="AZ218" s="190">
        <f>'FORM 365'!K211</f>
        <v>0</v>
      </c>
      <c r="BB218" s="153" t="str">
        <f>IF(AZ218=KELAS!$N$3,COUNTIFS($B$10:$B$115,"&lt;"&amp;B218,$AZ$10:$AZ$115,KELAS!$N$3)+COUNTIFS($B$10:$B218,B218,$AZ$10:$AZ218,KELAS!$N$3),"")</f>
        <v/>
      </c>
    </row>
    <row r="219" spans="1:54" ht="15" x14ac:dyDescent="0.25">
      <c r="A219" s="1">
        <v>210</v>
      </c>
      <c r="B219" s="117">
        <f>'FORM 365'!E212</f>
        <v>0</v>
      </c>
      <c r="C219" s="207">
        <f>'FORM 365'!B212</f>
        <v>0</v>
      </c>
      <c r="D219" s="207"/>
      <c r="E219" s="205">
        <f>'FORM 365'!C212</f>
        <v>0</v>
      </c>
      <c r="F219" s="206"/>
      <c r="G219" s="179">
        <f>'FORM 365'!C212</f>
        <v>0</v>
      </c>
      <c r="H219" s="133">
        <f>'FORM 365'!R212</f>
        <v>0</v>
      </c>
      <c r="I219" s="133">
        <f>IF(H219='DATA GURU'!$C$33,1,0)</f>
        <v>0</v>
      </c>
      <c r="J219" s="133">
        <f>'FORM 365'!U212</f>
        <v>0</v>
      </c>
      <c r="K219" s="133">
        <f>IF(J219='DATA GURU'!$C$33,1,0)</f>
        <v>0</v>
      </c>
      <c r="L219" s="133">
        <f>'FORM 365'!X212</f>
        <v>0</v>
      </c>
      <c r="M219" s="133">
        <f>IF(L219='DATA GURU'!$C$33,1,0)</f>
        <v>0</v>
      </c>
      <c r="N219" s="133">
        <f>'FORM 365'!AA212</f>
        <v>0</v>
      </c>
      <c r="O219" s="133">
        <f>IF(N219='DATA GURU'!$C$33,1,0)</f>
        <v>0</v>
      </c>
      <c r="P219" s="133">
        <f>'FORM 365'!AD212</f>
        <v>0</v>
      </c>
      <c r="Q219" s="133">
        <f>IF(P219='DATA GURU'!$C$33,1,0)</f>
        <v>0</v>
      </c>
      <c r="R219" s="133">
        <f>'FORM 365'!AG212</f>
        <v>0</v>
      </c>
      <c r="S219" s="133">
        <f>IF(R219='DATA GURU'!$C$33,1,0)</f>
        <v>0</v>
      </c>
      <c r="T219" s="133">
        <f>'FORM 365'!AJ212</f>
        <v>0</v>
      </c>
      <c r="U219" s="133">
        <f>IF(T219='DATA GURU'!$C$33,1,0)</f>
        <v>0</v>
      </c>
      <c r="V219" s="133">
        <f>'FORM 365'!AM212</f>
        <v>0</v>
      </c>
      <c r="W219" s="133">
        <f>IF(V219='DATA GURU'!$C$33,1,0)</f>
        <v>0</v>
      </c>
      <c r="X219" s="133">
        <f>'FORM 365'!AP212</f>
        <v>0</v>
      </c>
      <c r="Y219" s="133">
        <f>IF(X219='DATA GURU'!$C$33,1,0)</f>
        <v>0</v>
      </c>
      <c r="Z219" s="133">
        <f>'FORM 365'!AS212</f>
        <v>0</v>
      </c>
      <c r="AA219" s="133">
        <f>IF(Z219='DATA GURU'!$C$33,1,0)</f>
        <v>0</v>
      </c>
      <c r="AB219" s="133">
        <f>'FORM 365'!AV212</f>
        <v>0</v>
      </c>
      <c r="AC219" s="133">
        <f>IF(AB219='DATA GURU'!$C$33,1,0)</f>
        <v>0</v>
      </c>
      <c r="AD219" s="133">
        <f>'FORM 365'!AY212</f>
        <v>0</v>
      </c>
      <c r="AE219" s="133">
        <f>IF(AD219='DATA GURU'!$C$33,1,0)</f>
        <v>0</v>
      </c>
      <c r="AF219" s="133">
        <f>'FORM 365'!BB212</f>
        <v>0</v>
      </c>
      <c r="AG219" s="133">
        <f>IF(AF219='DATA GURU'!$C$33,1,0)</f>
        <v>0</v>
      </c>
      <c r="AH219" s="133">
        <f>'FORM 365'!BE212</f>
        <v>0</v>
      </c>
      <c r="AI219" s="133">
        <f>IF(AH219='DATA GURU'!$C$33,1,0)</f>
        <v>0</v>
      </c>
      <c r="AJ219" s="133">
        <f>'FORM 365'!BH212</f>
        <v>0</v>
      </c>
      <c r="AK219" s="133">
        <f>IF(AJ219='DATA GURU'!$C$33,1,0)</f>
        <v>0</v>
      </c>
      <c r="AL219" s="133">
        <f>'FORM 365'!BK212</f>
        <v>0</v>
      </c>
      <c r="AM219" s="133">
        <f>IF(AL219='DATA GURU'!$C$33,1,0)</f>
        <v>0</v>
      </c>
      <c r="AN219" s="133">
        <f>'FORM 365'!BN212</f>
        <v>0</v>
      </c>
      <c r="AO219" s="133">
        <f>IF(AN219='DATA GURU'!$C$33,1,0)</f>
        <v>0</v>
      </c>
      <c r="AP219" s="133">
        <f>'FORM 365'!BQ212</f>
        <v>0</v>
      </c>
      <c r="AQ219" s="133">
        <f>IF(AP219='DATA GURU'!$C$33,1,0)</f>
        <v>0</v>
      </c>
      <c r="AR219" s="133">
        <f>'FORM 365'!BT212</f>
        <v>0</v>
      </c>
      <c r="AS219" s="133">
        <f>IF(AR219='DATA GURU'!$C$33,1,0)</f>
        <v>0</v>
      </c>
      <c r="AT219" s="133">
        <f>'FORM 365'!BW212</f>
        <v>0</v>
      </c>
      <c r="AU219" s="133">
        <f>IF(AT219='DATA GURU'!$C$33,1,0)</f>
        <v>0</v>
      </c>
      <c r="AV219" s="134">
        <f t="shared" si="13"/>
        <v>0</v>
      </c>
      <c r="AW219" s="133">
        <f>'DATA GURU'!$C$23-AV219</f>
        <v>20</v>
      </c>
      <c r="AX219" s="135">
        <f>AV219*'DATA GURU'!$C$33</f>
        <v>0</v>
      </c>
      <c r="AY219" s="136" t="str">
        <f>IF(AX219&gt;='DATA GURU'!$C$21+20,"BAIK SEKALI",IF(AX219&gt;='DATA GURU'!$C$21,"BAIK ",IF(AX219&gt;='DATA GURU'!$C$21-10,"CUKUP",IF(AX219&gt;='DATA GURU'!$C$21-20,"KURANG",IF(AX219&lt;='DATA GURU'!$C$21-20,"KURANG SEKALI")))))</f>
        <v>KURANG SEKALI</v>
      </c>
      <c r="AZ219" s="190">
        <f>'FORM 365'!K212</f>
        <v>0</v>
      </c>
      <c r="BB219" s="153" t="str">
        <f>IF(AZ219=KELAS!$N$3,COUNTIFS($B$10:$B$115,"&lt;"&amp;B219,$AZ$10:$AZ$115,KELAS!$N$3)+COUNTIFS($B$10:$B219,B219,$AZ$10:$AZ219,KELAS!$N$3),"")</f>
        <v/>
      </c>
    </row>
    <row r="220" spans="1:54" ht="15" x14ac:dyDescent="0.25">
      <c r="A220" s="250" t="s">
        <v>6</v>
      </c>
      <c r="B220" s="251"/>
      <c r="C220" s="95"/>
      <c r="D220" s="95"/>
      <c r="E220" s="95"/>
      <c r="F220" s="158"/>
      <c r="G220" s="96"/>
      <c r="H220" s="99">
        <f>SUM(I10:I219)</f>
        <v>66</v>
      </c>
      <c r="I220" s="99">
        <f>SUM(I10:I219)</f>
        <v>66</v>
      </c>
      <c r="J220" s="99">
        <f>SUM(K10:K219)</f>
        <v>124</v>
      </c>
      <c r="K220" s="99">
        <f>SUM(K10:K219)</f>
        <v>124</v>
      </c>
      <c r="L220" s="99">
        <f>SUM(M10:M219)</f>
        <v>29</v>
      </c>
      <c r="M220" s="99">
        <f>SUM(M10:M219)</f>
        <v>29</v>
      </c>
      <c r="N220" s="99">
        <f>SUM(O10:O219)</f>
        <v>81</v>
      </c>
      <c r="O220" s="99">
        <f>SUM(O10:O219)</f>
        <v>81</v>
      </c>
      <c r="P220" s="99">
        <f>SUM(Q10:Q219)</f>
        <v>96</v>
      </c>
      <c r="Q220" s="99">
        <f>SUM(Q10:Q219)</f>
        <v>96</v>
      </c>
      <c r="R220" s="99">
        <f>SUM(S10:S219)</f>
        <v>66</v>
      </c>
      <c r="S220" s="99">
        <f>SUM(S10:S219)</f>
        <v>66</v>
      </c>
      <c r="T220" s="99">
        <f>SUM(U10:U219)</f>
        <v>97</v>
      </c>
      <c r="U220" s="99">
        <f>SUM(U10:U219)</f>
        <v>97</v>
      </c>
      <c r="V220" s="99">
        <f>SUM(W10:W219)</f>
        <v>58</v>
      </c>
      <c r="W220" s="99">
        <f>SUM(W10:W219)</f>
        <v>58</v>
      </c>
      <c r="X220" s="99">
        <f t="shared" ref="X220" si="14">SUM(Y10:Y219)</f>
        <v>78</v>
      </c>
      <c r="Y220" s="99">
        <f t="shared" ref="Y220" si="15">SUM(Y10:Y219)</f>
        <v>78</v>
      </c>
      <c r="Z220" s="99">
        <f t="shared" ref="Z220" si="16">SUM(AA10:AA219)</f>
        <v>130</v>
      </c>
      <c r="AA220" s="99">
        <f t="shared" ref="AA220" si="17">SUM(AA10:AA219)</f>
        <v>130</v>
      </c>
      <c r="AB220" s="99">
        <f t="shared" ref="AB220" si="18">SUM(AC10:AC219)</f>
        <v>65</v>
      </c>
      <c r="AC220" s="99">
        <f t="shared" ref="AC220" si="19">SUM(AC10:AC219)</f>
        <v>65</v>
      </c>
      <c r="AD220" s="99">
        <f t="shared" ref="AD220" si="20">SUM(AE10:AE219)</f>
        <v>78</v>
      </c>
      <c r="AE220" s="99">
        <f t="shared" ref="AE220" si="21">SUM(AE10:AE219)</f>
        <v>78</v>
      </c>
      <c r="AF220" s="99">
        <f t="shared" ref="AF220" si="22">SUM(AG10:AG219)</f>
        <v>98</v>
      </c>
      <c r="AG220" s="99">
        <f t="shared" ref="AG220" si="23">SUM(AG10:AG219)</f>
        <v>98</v>
      </c>
      <c r="AH220" s="99">
        <f t="shared" ref="AH220" si="24">SUM(AI10:AI219)</f>
        <v>74</v>
      </c>
      <c r="AI220" s="99">
        <f t="shared" ref="AI220" si="25">SUM(AI10:AI219)</f>
        <v>74</v>
      </c>
      <c r="AJ220" s="99">
        <f t="shared" ref="AJ220" si="26">SUM(AK10:AK219)</f>
        <v>112</v>
      </c>
      <c r="AK220" s="99">
        <f t="shared" ref="AK220" si="27">SUM(AK10:AK219)</f>
        <v>112</v>
      </c>
      <c r="AL220" s="99">
        <f t="shared" ref="AL220" si="28">SUM(AM10:AM219)</f>
        <v>98</v>
      </c>
      <c r="AM220" s="99">
        <f t="shared" ref="AM220" si="29">SUM(AM10:AM219)</f>
        <v>98</v>
      </c>
      <c r="AN220" s="99">
        <f t="shared" ref="AN220" si="30">SUM(AO10:AO219)</f>
        <v>131</v>
      </c>
      <c r="AO220" s="99">
        <f t="shared" ref="AO220" si="31">SUM(AO10:AO219)</f>
        <v>131</v>
      </c>
      <c r="AP220" s="99">
        <f t="shared" ref="AP220" si="32">SUM(AQ10:AQ219)</f>
        <v>117</v>
      </c>
      <c r="AQ220" s="99">
        <f t="shared" ref="AQ220" si="33">SUM(AQ10:AQ219)</f>
        <v>117</v>
      </c>
      <c r="AR220" s="99">
        <f t="shared" ref="AR220" si="34">SUM(AS10:AS219)</f>
        <v>98</v>
      </c>
      <c r="AS220" s="99">
        <f t="shared" ref="AS220" si="35">SUM(AS10:AS219)</f>
        <v>98</v>
      </c>
      <c r="AT220" s="99">
        <f t="shared" ref="AT220" si="36">SUM(AU10:AU219)</f>
        <v>131</v>
      </c>
      <c r="AU220" s="99">
        <f t="shared" ref="AU220" si="37">SUM(AU10:AU219)</f>
        <v>131</v>
      </c>
      <c r="AV220" s="244" t="s">
        <v>8</v>
      </c>
      <c r="AW220" s="244"/>
      <c r="AX220" s="246">
        <f>AVERAGE(AX10:AX115)</f>
        <v>51.556603773584904</v>
      </c>
      <c r="AY220" s="248"/>
      <c r="AZ220" s="242"/>
    </row>
    <row r="221" spans="1:54" thickBot="1" x14ac:dyDescent="0.3">
      <c r="A221" s="252" t="s">
        <v>43</v>
      </c>
      <c r="B221" s="253"/>
      <c r="C221" s="97"/>
      <c r="D221" s="97"/>
      <c r="E221" s="97"/>
      <c r="F221" s="97"/>
      <c r="G221" s="98"/>
      <c r="H221" s="100">
        <f>H220/'DATA GURU'!$C$32*100</f>
        <v>35.675675675675677</v>
      </c>
      <c r="I221" s="100">
        <f>I220/'DATA GURU'!$C$32*100</f>
        <v>35.675675675675677</v>
      </c>
      <c r="J221" s="100">
        <f>J220/'DATA GURU'!$C$32*100</f>
        <v>67.027027027027032</v>
      </c>
      <c r="K221" s="100">
        <f>K220/'DATA GURU'!$C$32*100</f>
        <v>67.027027027027032</v>
      </c>
      <c r="L221" s="100">
        <f>L220/'DATA GURU'!$C$32*100</f>
        <v>15.675675675675677</v>
      </c>
      <c r="M221" s="100">
        <f>M220/'DATA GURU'!$C$32*100</f>
        <v>15.675675675675677</v>
      </c>
      <c r="N221" s="100">
        <f>N220/'DATA GURU'!$C$32*100</f>
        <v>43.78378378378379</v>
      </c>
      <c r="O221" s="100">
        <f>O220/'DATA GURU'!$C$32*100</f>
        <v>43.78378378378379</v>
      </c>
      <c r="P221" s="100">
        <f>P220/'DATA GURU'!$C$32*100</f>
        <v>51.891891891891895</v>
      </c>
      <c r="Q221" s="100">
        <f>Q220/'DATA GURU'!$C$32*100</f>
        <v>51.891891891891895</v>
      </c>
      <c r="R221" s="100">
        <f>R220/'DATA GURU'!$C$32*100</f>
        <v>35.675675675675677</v>
      </c>
      <c r="S221" s="100">
        <f>S220/'DATA GURU'!$C$32*100</f>
        <v>35.675675675675677</v>
      </c>
      <c r="T221" s="100">
        <f>T220/'DATA GURU'!$C$32*100</f>
        <v>52.432432432432428</v>
      </c>
      <c r="U221" s="100">
        <f>U220/'DATA GURU'!$C$32*100</f>
        <v>52.432432432432428</v>
      </c>
      <c r="V221" s="100">
        <f>V220/'DATA GURU'!$C$32*100</f>
        <v>31.351351351351354</v>
      </c>
      <c r="W221" s="100">
        <f>W220/'DATA GURU'!$C$32*100</f>
        <v>31.351351351351354</v>
      </c>
      <c r="X221" s="100">
        <f>X220/'DATA GURU'!$C$32*100</f>
        <v>42.162162162162161</v>
      </c>
      <c r="Y221" s="100">
        <f>Y220/'DATA GURU'!$C$32*100</f>
        <v>42.162162162162161</v>
      </c>
      <c r="Z221" s="100">
        <f>Z220/'DATA GURU'!$C$32*100</f>
        <v>70.270270270270274</v>
      </c>
      <c r="AA221" s="100">
        <f>AA220/'DATA GURU'!$C$32*100</f>
        <v>70.270270270270274</v>
      </c>
      <c r="AB221" s="100">
        <f>AB220/'DATA GURU'!$C$32*100</f>
        <v>35.135135135135137</v>
      </c>
      <c r="AC221" s="100">
        <f>AC220/'DATA GURU'!$C$32*100</f>
        <v>35.135135135135137</v>
      </c>
      <c r="AD221" s="100">
        <f>AD220/'DATA GURU'!$C$32*100</f>
        <v>42.162162162162161</v>
      </c>
      <c r="AE221" s="100">
        <f>AE220/'DATA GURU'!$C$32*100</f>
        <v>42.162162162162161</v>
      </c>
      <c r="AF221" s="100">
        <f>AF220/'DATA GURU'!$C$32*100</f>
        <v>52.972972972972975</v>
      </c>
      <c r="AG221" s="100">
        <f>AG220/'DATA GURU'!$C$32*100</f>
        <v>52.972972972972975</v>
      </c>
      <c r="AH221" s="100">
        <f>AH220/'DATA GURU'!$C$32*100</f>
        <v>40</v>
      </c>
      <c r="AI221" s="100">
        <f>AI220/'DATA GURU'!$C$32*100</f>
        <v>40</v>
      </c>
      <c r="AJ221" s="100">
        <f>AJ220/'DATA GURU'!$C$32*100</f>
        <v>60.540540540540547</v>
      </c>
      <c r="AK221" s="100">
        <f>AK220/'DATA GURU'!$C$32*100</f>
        <v>60.540540540540547</v>
      </c>
      <c r="AL221" s="100">
        <f>AL220/'DATA GURU'!$C$32*100</f>
        <v>52.972972972972975</v>
      </c>
      <c r="AM221" s="100">
        <f>AM220/'DATA GURU'!$C$32*100</f>
        <v>52.972972972972975</v>
      </c>
      <c r="AN221" s="100">
        <f>AN220/'DATA GURU'!$C$32*100</f>
        <v>70.810810810810807</v>
      </c>
      <c r="AO221" s="100">
        <f>AO220/'DATA GURU'!$C$32*100</f>
        <v>70.810810810810807</v>
      </c>
      <c r="AP221" s="100">
        <f>AP220/'DATA GURU'!$C$32*100</f>
        <v>63.243243243243242</v>
      </c>
      <c r="AQ221" s="100">
        <f>AQ220/'DATA GURU'!$C$32*100</f>
        <v>63.243243243243242</v>
      </c>
      <c r="AR221" s="100">
        <f>AR220/'DATA GURU'!$C$32*100</f>
        <v>52.972972972972975</v>
      </c>
      <c r="AS221" s="100">
        <f>AS220/'DATA GURU'!$C$32*100</f>
        <v>52.972972972972975</v>
      </c>
      <c r="AT221" s="100">
        <f>AT220/'DATA GURU'!$C$32*100</f>
        <v>70.810810810810807</v>
      </c>
      <c r="AU221" s="100">
        <f>AU220/'DATA GURU'!$C$32*100</f>
        <v>70.810810810810807</v>
      </c>
      <c r="AV221" s="245"/>
      <c r="AW221" s="245"/>
      <c r="AX221" s="247"/>
      <c r="AY221" s="249"/>
      <c r="AZ221" s="243"/>
    </row>
    <row r="222" spans="1:54" x14ac:dyDescent="0.25">
      <c r="B222" t="s">
        <v>10</v>
      </c>
      <c r="H222" s="9"/>
      <c r="I222" s="7"/>
      <c r="J222" s="9"/>
      <c r="K222" s="7"/>
      <c r="L222" s="9"/>
      <c r="M222" s="7"/>
      <c r="N222" s="9"/>
      <c r="O222" s="7"/>
      <c r="P222" s="9"/>
      <c r="Q222" s="7"/>
      <c r="R222" s="9"/>
      <c r="S222" s="7"/>
      <c r="T222" s="9"/>
      <c r="U222" s="7"/>
      <c r="V222" s="9"/>
      <c r="W222" s="7"/>
      <c r="X222" s="9"/>
      <c r="Y222" s="7"/>
      <c r="Z222" s="9"/>
      <c r="AA222" s="7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5"/>
      <c r="AW222" s="9"/>
      <c r="AX222" s="5"/>
      <c r="AY222" s="5"/>
    </row>
    <row r="223" spans="1:54" x14ac:dyDescent="0.25">
      <c r="H223" s="129" t="s">
        <v>95</v>
      </c>
      <c r="I223" s="8"/>
      <c r="J223" s="10"/>
      <c r="K223" s="8"/>
      <c r="L223" s="10"/>
      <c r="M223" s="8"/>
      <c r="N223" s="10"/>
      <c r="O223" s="8"/>
      <c r="P223" s="10"/>
      <c r="Q223" s="8"/>
      <c r="R223" s="10"/>
      <c r="S223" s="8"/>
      <c r="T223" s="10"/>
      <c r="U223" s="8"/>
      <c r="V223" s="10"/>
      <c r="W223" s="8"/>
      <c r="Y223" s="8"/>
      <c r="Z223" s="10"/>
      <c r="AA223" s="8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70" t="str">
        <f>'DATA GURU'!C31</f>
        <v>Kuala Tungkal, Desember 2020</v>
      </c>
      <c r="AW223" s="10"/>
      <c r="AX223" s="6"/>
      <c r="AY223" s="6"/>
    </row>
    <row r="224" spans="1:54" x14ac:dyDescent="0.25">
      <c r="H224" s="129" t="s">
        <v>94</v>
      </c>
      <c r="I224" s="8"/>
      <c r="J224" s="10"/>
      <c r="K224" s="8"/>
      <c r="L224" s="10"/>
      <c r="M224" s="8"/>
      <c r="N224" s="10"/>
      <c r="O224" s="8"/>
      <c r="P224" s="10"/>
      <c r="Q224" s="8"/>
      <c r="R224" s="10"/>
      <c r="S224" s="8"/>
      <c r="T224" s="10"/>
      <c r="U224" s="8"/>
      <c r="V224" s="10"/>
      <c r="W224" s="8"/>
      <c r="Y224" s="8"/>
      <c r="Z224" s="10"/>
      <c r="AA224" s="8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6"/>
      <c r="AW224" s="10"/>
      <c r="AX224" s="6"/>
      <c r="AY224" s="6"/>
    </row>
    <row r="225" spans="8:51" x14ac:dyDescent="0.25">
      <c r="H225" s="57" t="str">
        <f>'DATA GURU'!C12</f>
        <v>SMA Negeri 2 Tanjungjabung Barat</v>
      </c>
      <c r="I225" s="8"/>
      <c r="J225" s="10"/>
      <c r="K225" s="8"/>
      <c r="L225" s="10"/>
      <c r="M225" s="8"/>
      <c r="N225" s="10"/>
      <c r="O225" s="8"/>
      <c r="P225" s="10"/>
      <c r="Q225" s="8"/>
      <c r="R225" s="10"/>
      <c r="S225" s="8"/>
      <c r="T225" s="10"/>
      <c r="U225" s="8"/>
      <c r="V225" s="10"/>
      <c r="W225" s="8"/>
      <c r="Y225" s="8"/>
      <c r="Z225" s="10"/>
      <c r="AA225" s="8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70" t="s">
        <v>11</v>
      </c>
      <c r="AW225" s="10"/>
      <c r="AX225" s="6"/>
      <c r="AY225" s="6"/>
    </row>
    <row r="226" spans="8:51" x14ac:dyDescent="0.25">
      <c r="H226" s="128"/>
      <c r="I226" s="8"/>
      <c r="J226" s="10"/>
      <c r="K226" s="8"/>
      <c r="L226" s="10"/>
      <c r="M226" s="8"/>
      <c r="N226" s="10"/>
      <c r="O226" s="8"/>
      <c r="P226" s="10"/>
      <c r="Q226" s="8"/>
      <c r="R226" s="10"/>
      <c r="S226" s="8"/>
      <c r="T226" s="10"/>
      <c r="U226" s="8"/>
      <c r="V226" s="10"/>
      <c r="W226" s="8"/>
      <c r="Y226" s="8"/>
      <c r="Z226" s="10"/>
      <c r="AA226" s="8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6"/>
      <c r="AW226" s="10"/>
      <c r="AX226" s="6"/>
      <c r="AY226" s="6"/>
    </row>
    <row r="227" spans="8:51" x14ac:dyDescent="0.25">
      <c r="H227" s="128"/>
    </row>
    <row r="229" spans="8:51" x14ac:dyDescent="0.25">
      <c r="H229" s="58">
        <f>'DATA GURU'!C15</f>
        <v>0</v>
      </c>
      <c r="AV229" s="12">
        <f>'DATA GURU'!C28</f>
        <v>0</v>
      </c>
    </row>
    <row r="230" spans="8:51" x14ac:dyDescent="0.25">
      <c r="H230" s="68" t="s">
        <v>96</v>
      </c>
      <c r="J230" s="143">
        <f>'DATA GURU'!C16</f>
        <v>0</v>
      </c>
      <c r="AV230" t="s">
        <v>96</v>
      </c>
      <c r="AW230">
        <f>'DATA GURU'!C29</f>
        <v>0</v>
      </c>
    </row>
  </sheetData>
  <sortState ref="B16:AX226">
    <sortCondition descending="1" ref="AX16:AX226"/>
  </sortState>
  <mergeCells count="479">
    <mergeCell ref="E214:F214"/>
    <mergeCell ref="E215:F215"/>
    <mergeCell ref="E216:F216"/>
    <mergeCell ref="E217:F217"/>
    <mergeCell ref="E218:F218"/>
    <mergeCell ref="E219:F219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C213:D213"/>
    <mergeCell ref="C214:D214"/>
    <mergeCell ref="C215:D215"/>
    <mergeCell ref="C216:D216"/>
    <mergeCell ref="C217:D217"/>
    <mergeCell ref="C218:D218"/>
    <mergeCell ref="C219:D219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AT8:AT9"/>
    <mergeCell ref="AU8:AU9"/>
    <mergeCell ref="C116:D116"/>
    <mergeCell ref="C117:D117"/>
    <mergeCell ref="C118:D118"/>
    <mergeCell ref="C119:D119"/>
    <mergeCell ref="C120:D120"/>
    <mergeCell ref="C121:D121"/>
    <mergeCell ref="C122:D122"/>
    <mergeCell ref="AK8:AK9"/>
    <mergeCell ref="AL8:AL9"/>
    <mergeCell ref="AM8:AM9"/>
    <mergeCell ref="AN8:AN9"/>
    <mergeCell ref="AP8:AP9"/>
    <mergeCell ref="AO8:AO9"/>
    <mergeCell ref="AQ8:AQ9"/>
    <mergeCell ref="AR8:AR9"/>
    <mergeCell ref="AS8:AS9"/>
    <mergeCell ref="AB8:AB9"/>
    <mergeCell ref="AC8:AC9"/>
    <mergeCell ref="AE8:AE9"/>
    <mergeCell ref="AF8:AF9"/>
    <mergeCell ref="AD8:AD9"/>
    <mergeCell ref="AG8:AG9"/>
    <mergeCell ref="AH8:AH9"/>
    <mergeCell ref="AI8:AI9"/>
    <mergeCell ref="AJ8:AJ9"/>
    <mergeCell ref="AZ6:AZ9"/>
    <mergeCell ref="AZ220:AZ221"/>
    <mergeCell ref="AV220:AW221"/>
    <mergeCell ref="AX220:AX221"/>
    <mergeCell ref="AY220:AY221"/>
    <mergeCell ref="A220:B220"/>
    <mergeCell ref="A221:B221"/>
    <mergeCell ref="C10:D10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26:D26"/>
    <mergeCell ref="C27:D27"/>
    <mergeCell ref="C28:D28"/>
    <mergeCell ref="A1:AY1"/>
    <mergeCell ref="A6:A9"/>
    <mergeCell ref="B6:B9"/>
    <mergeCell ref="H6:AA7"/>
    <mergeCell ref="AV6:AW7"/>
    <mergeCell ref="AX6:AX9"/>
    <mergeCell ref="AV8:AV9"/>
    <mergeCell ref="AW8:AW9"/>
    <mergeCell ref="AY6:AY9"/>
    <mergeCell ref="Q8:Q9"/>
    <mergeCell ref="R8:R9"/>
    <mergeCell ref="I8:I9"/>
    <mergeCell ref="J8:J9"/>
    <mergeCell ref="K8:K9"/>
    <mergeCell ref="L8:L9"/>
    <mergeCell ref="M8:M9"/>
    <mergeCell ref="C9:D9"/>
    <mergeCell ref="C6:G8"/>
    <mergeCell ref="H8:H9"/>
    <mergeCell ref="X8:X9"/>
    <mergeCell ref="Y8:Y9"/>
    <mergeCell ref="Z8:Z9"/>
    <mergeCell ref="AA8:AA9"/>
    <mergeCell ref="S8:S9"/>
    <mergeCell ref="C29:D29"/>
    <mergeCell ref="C30:D30"/>
    <mergeCell ref="C21:D21"/>
    <mergeCell ref="C22:D22"/>
    <mergeCell ref="C23:D23"/>
    <mergeCell ref="C24:D24"/>
    <mergeCell ref="C25:D2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66:D66"/>
    <mergeCell ref="C67:D67"/>
    <mergeCell ref="C68:D68"/>
    <mergeCell ref="C69:D69"/>
    <mergeCell ref="C70:D70"/>
    <mergeCell ref="C61:D61"/>
    <mergeCell ref="C62:D62"/>
    <mergeCell ref="C63:D63"/>
    <mergeCell ref="C64:D64"/>
    <mergeCell ref="C65:D65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C86:D86"/>
    <mergeCell ref="C87:D87"/>
    <mergeCell ref="C88:D88"/>
    <mergeCell ref="C89:D89"/>
    <mergeCell ref="C90:D90"/>
    <mergeCell ref="C81:D81"/>
    <mergeCell ref="C82:D82"/>
    <mergeCell ref="C83:D83"/>
    <mergeCell ref="C84:D84"/>
    <mergeCell ref="C85:D85"/>
    <mergeCell ref="C96:D96"/>
    <mergeCell ref="C97:D97"/>
    <mergeCell ref="C98:D98"/>
    <mergeCell ref="C99:D99"/>
    <mergeCell ref="C100:D100"/>
    <mergeCell ref="C91:D91"/>
    <mergeCell ref="C92:D92"/>
    <mergeCell ref="C93:D93"/>
    <mergeCell ref="C94:D94"/>
    <mergeCell ref="C95:D95"/>
    <mergeCell ref="C106:D106"/>
    <mergeCell ref="C107:D107"/>
    <mergeCell ref="C108:D108"/>
    <mergeCell ref="C109:D109"/>
    <mergeCell ref="C101:D101"/>
    <mergeCell ref="C102:D102"/>
    <mergeCell ref="C103:D103"/>
    <mergeCell ref="C104:D104"/>
    <mergeCell ref="C105:D105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45:F45"/>
    <mergeCell ref="E46:F46"/>
    <mergeCell ref="E47:F47"/>
    <mergeCell ref="E48:F48"/>
    <mergeCell ref="E49:F49"/>
    <mergeCell ref="E40:F40"/>
    <mergeCell ref="E41:F41"/>
    <mergeCell ref="E42:F42"/>
    <mergeCell ref="E43:F43"/>
    <mergeCell ref="E44:F44"/>
    <mergeCell ref="E55:F55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E65:F65"/>
    <mergeCell ref="E66:F66"/>
    <mergeCell ref="E67:F67"/>
    <mergeCell ref="E68:F68"/>
    <mergeCell ref="E69:F69"/>
    <mergeCell ref="E60:F60"/>
    <mergeCell ref="E61:F61"/>
    <mergeCell ref="E62:F62"/>
    <mergeCell ref="E63:F63"/>
    <mergeCell ref="E64:F64"/>
    <mergeCell ref="E75:F75"/>
    <mergeCell ref="E76:F76"/>
    <mergeCell ref="E77:F77"/>
    <mergeCell ref="E78:F78"/>
    <mergeCell ref="E79:F79"/>
    <mergeCell ref="E70:F70"/>
    <mergeCell ref="E71:F71"/>
    <mergeCell ref="E72:F72"/>
    <mergeCell ref="E73:F73"/>
    <mergeCell ref="E74:F74"/>
    <mergeCell ref="E107:F107"/>
    <mergeCell ref="E108:F108"/>
    <mergeCell ref="E109:F109"/>
    <mergeCell ref="E100:F100"/>
    <mergeCell ref="E101:F101"/>
    <mergeCell ref="E102:F102"/>
    <mergeCell ref="E104:F104"/>
    <mergeCell ref="E95:F95"/>
    <mergeCell ref="E96:F96"/>
    <mergeCell ref="E97:F97"/>
    <mergeCell ref="E98:F98"/>
    <mergeCell ref="E99:F99"/>
    <mergeCell ref="E23:F23"/>
    <mergeCell ref="E24:F24"/>
    <mergeCell ref="E25:F25"/>
    <mergeCell ref="E26:F26"/>
    <mergeCell ref="E27:F27"/>
    <mergeCell ref="E28:F28"/>
    <mergeCell ref="E29:F29"/>
    <mergeCell ref="E105:F105"/>
    <mergeCell ref="E106:F106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80:F80"/>
    <mergeCell ref="E81:F81"/>
    <mergeCell ref="E82:F82"/>
    <mergeCell ref="E83:F83"/>
    <mergeCell ref="E84:F84"/>
    <mergeCell ref="T8:T9"/>
    <mergeCell ref="U8:U9"/>
    <mergeCell ref="V8:V9"/>
    <mergeCell ref="W8:W9"/>
    <mergeCell ref="N8:N9"/>
    <mergeCell ref="O8:O9"/>
    <mergeCell ref="P8:P9"/>
    <mergeCell ref="E110:F110"/>
    <mergeCell ref="E111:F111"/>
    <mergeCell ref="E9:F9"/>
    <mergeCell ref="E103:F10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112:F112"/>
    <mergeCell ref="E113:F113"/>
    <mergeCell ref="E114:F114"/>
    <mergeCell ref="C112:D112"/>
    <mergeCell ref="C113:D113"/>
    <mergeCell ref="C114:D114"/>
    <mergeCell ref="C115:D115"/>
    <mergeCell ref="E115:F115"/>
    <mergeCell ref="C110:D110"/>
    <mergeCell ref="C111:D111"/>
  </mergeCells>
  <phoneticPr fontId="23" type="noConversion"/>
  <pageMargins left="0.39370078740157483" right="0.59055118110236227" top="0.74803149606299213" bottom="0.74803149606299213" header="0.31496062992125984" footer="0.31496062992125984"/>
  <pageSetup paperSize="5" scale="60" orientation="landscape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317"/>
  <sheetViews>
    <sheetView topLeftCell="A82" zoomScaleNormal="100" workbookViewId="0">
      <selection activeCell="AL248" sqref="AL248"/>
    </sheetView>
  </sheetViews>
  <sheetFormatPr defaultRowHeight="15" x14ac:dyDescent="0.25"/>
  <cols>
    <col min="1" max="1" width="4.28515625" customWidth="1"/>
    <col min="2" max="2" width="2.85546875" customWidth="1"/>
    <col min="3" max="3" width="7.5703125" customWidth="1"/>
    <col min="4" max="4" width="3.5703125" customWidth="1"/>
    <col min="5" max="5" width="6.85546875" customWidth="1"/>
    <col min="6" max="6" width="8" customWidth="1"/>
    <col min="7" max="7" width="24.28515625" customWidth="1"/>
    <col min="8" max="8" width="3.28515625" customWidth="1"/>
    <col min="9" max="9" width="3.28515625" hidden="1" customWidth="1"/>
    <col min="10" max="10" width="3.28515625" customWidth="1"/>
    <col min="11" max="11" width="3.28515625" hidden="1" customWidth="1"/>
    <col min="12" max="12" width="3.28515625" customWidth="1"/>
    <col min="13" max="13" width="3.28515625" hidden="1" customWidth="1"/>
    <col min="14" max="14" width="3.28515625" customWidth="1"/>
    <col min="15" max="15" width="3.28515625" hidden="1" customWidth="1"/>
    <col min="16" max="16" width="3.28515625" customWidth="1"/>
    <col min="17" max="17" width="3.28515625" hidden="1" customWidth="1"/>
    <col min="18" max="18" width="3.28515625" customWidth="1"/>
    <col min="19" max="19" width="3.28515625" hidden="1" customWidth="1"/>
    <col min="20" max="20" width="3.28515625" customWidth="1"/>
    <col min="21" max="21" width="3.28515625" hidden="1" customWidth="1"/>
    <col min="22" max="22" width="3.28515625" customWidth="1"/>
    <col min="23" max="23" width="3.28515625" hidden="1" customWidth="1"/>
    <col min="24" max="24" width="3.28515625" customWidth="1"/>
    <col min="25" max="25" width="3.28515625" hidden="1" customWidth="1"/>
    <col min="26" max="26" width="3.28515625" customWidth="1"/>
    <col min="27" max="27" width="3.28515625" hidden="1" customWidth="1"/>
    <col min="28" max="28" width="3.28515625" customWidth="1"/>
    <col min="29" max="29" width="3.28515625" hidden="1" customWidth="1"/>
    <col min="30" max="30" width="3.28515625" customWidth="1"/>
    <col min="31" max="31" width="3.28515625" hidden="1" customWidth="1"/>
    <col min="32" max="32" width="3.28515625" customWidth="1"/>
    <col min="33" max="33" width="3.28515625" hidden="1" customWidth="1"/>
    <col min="34" max="34" width="3.28515625" customWidth="1"/>
    <col min="35" max="35" width="3.28515625" hidden="1" customWidth="1"/>
    <col min="36" max="36" width="3.28515625" customWidth="1"/>
    <col min="37" max="37" width="3.28515625" hidden="1" customWidth="1"/>
    <col min="38" max="38" width="3.28515625" customWidth="1"/>
    <col min="39" max="39" width="3.28515625" hidden="1" customWidth="1"/>
    <col min="40" max="40" width="3.28515625" customWidth="1"/>
    <col min="41" max="41" width="3.28515625" hidden="1" customWidth="1"/>
    <col min="42" max="42" width="3.28515625" customWidth="1"/>
    <col min="43" max="43" width="3.28515625" hidden="1" customWidth="1"/>
    <col min="44" max="44" width="3.28515625" customWidth="1"/>
    <col min="45" max="45" width="3.28515625" hidden="1" customWidth="1"/>
    <col min="46" max="46" width="3.28515625" customWidth="1"/>
    <col min="47" max="47" width="3.28515625" hidden="1" customWidth="1"/>
    <col min="48" max="48" width="4.5703125" customWidth="1"/>
    <col min="49" max="49" width="4.28515625" customWidth="1"/>
    <col min="50" max="50" width="8.28515625" customWidth="1"/>
    <col min="51" max="51" width="8.5703125" customWidth="1"/>
    <col min="52" max="52" width="5.28515625" customWidth="1"/>
    <col min="53" max="53" width="6" customWidth="1"/>
    <col min="54" max="54" width="11" customWidth="1"/>
    <col min="57" max="57" width="3.7109375" customWidth="1"/>
    <col min="58" max="58" width="26" customWidth="1"/>
    <col min="59" max="59" width="16.42578125" customWidth="1"/>
    <col min="60" max="60" width="13.42578125" customWidth="1"/>
    <col min="62" max="62" width="12.7109375" customWidth="1"/>
    <col min="66" max="66" width="5.7109375" customWidth="1"/>
    <col min="67" max="67" width="27" customWidth="1"/>
    <col min="68" max="68" width="14" customWidth="1"/>
    <col min="69" max="69" width="16.85546875" customWidth="1"/>
    <col min="70" max="70" width="10.28515625" customWidth="1"/>
    <col min="71" max="71" width="22.140625" customWidth="1"/>
  </cols>
  <sheetData>
    <row r="1" spans="1:73" ht="15" customHeight="1" x14ac:dyDescent="0.25">
      <c r="A1" s="268" t="str">
        <f>'DATA GURU'!C4</f>
        <v>ANALISIS HASIL EVALUASI BELAJAR PAS GANJIL BAHASA INDONESIA T.P. 2020/2021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E1" s="63" t="str">
        <f>'DATA GURU'!C5</f>
        <v>KEGIATAN PEMBELAJARAN REMEDIAL PAS GANJIL BAHASA INDONESIA T.P. 2020/2021</v>
      </c>
      <c r="BF1" s="63"/>
      <c r="BG1" s="63"/>
      <c r="BH1" s="63"/>
      <c r="BI1" s="63"/>
      <c r="BJ1" s="63"/>
      <c r="BK1" s="63"/>
      <c r="BL1" s="63"/>
      <c r="BN1" s="63" t="str">
        <f>'DATA GURU'!C6</f>
        <v>KEGIATAN PEMBELAJARAN PENGAYAAN PAS GANJIL BAHASA INDONESIA T.P. 2020/2021</v>
      </c>
      <c r="BO1" s="63"/>
      <c r="BP1" s="63"/>
      <c r="BQ1" s="63"/>
      <c r="BR1" s="63"/>
      <c r="BS1" s="63"/>
      <c r="BT1" s="63"/>
      <c r="BU1" s="63"/>
    </row>
    <row r="2" spans="1:73" ht="15" customHeight="1" x14ac:dyDescent="0.2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E2" s="63"/>
      <c r="BF2" s="63"/>
      <c r="BG2" s="63"/>
      <c r="BH2" s="63"/>
      <c r="BI2" s="63"/>
      <c r="BJ2" s="63"/>
      <c r="BK2" s="63"/>
      <c r="BL2" s="63"/>
      <c r="BN2" s="63"/>
      <c r="BO2" s="63"/>
      <c r="BP2" s="63"/>
      <c r="BQ2" s="63"/>
      <c r="BR2" s="63"/>
      <c r="BS2" s="63"/>
      <c r="BT2" s="63"/>
      <c r="BU2" s="63"/>
    </row>
    <row r="3" spans="1:73" x14ac:dyDescent="0.25">
      <c r="BE3" s="14"/>
      <c r="BF3" s="14"/>
      <c r="BG3" s="14"/>
      <c r="BH3" s="14"/>
      <c r="BI3" s="14"/>
      <c r="BJ3" s="14"/>
      <c r="BN3" s="14"/>
      <c r="BO3" s="14"/>
      <c r="BP3" s="14"/>
      <c r="BQ3" s="14"/>
      <c r="BR3" s="14"/>
      <c r="BS3" s="14"/>
    </row>
    <row r="4" spans="1:73" x14ac:dyDescent="0.25">
      <c r="A4" s="26"/>
      <c r="C4" s="26"/>
      <c r="G4" s="120" t="s">
        <v>0</v>
      </c>
      <c r="H4" s="26"/>
      <c r="I4" s="26"/>
      <c r="J4" s="26"/>
      <c r="K4" s="26"/>
      <c r="L4" s="26"/>
      <c r="M4" s="26"/>
      <c r="N4" s="121" t="s">
        <v>12</v>
      </c>
      <c r="P4" s="20" t="str">
        <f>'DATA GURU'!C17</f>
        <v>Bahasa Indonesia</v>
      </c>
      <c r="Q4" s="26"/>
      <c r="R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E4" s="15"/>
      <c r="BF4" s="17" t="s">
        <v>0</v>
      </c>
      <c r="BG4" s="18" t="s">
        <v>12</v>
      </c>
      <c r="BH4" s="20" t="str">
        <f>'DATA GURU'!C17</f>
        <v>Bahasa Indonesia</v>
      </c>
      <c r="BI4" s="19"/>
      <c r="BJ4" s="19"/>
      <c r="BN4" s="119" t="s">
        <v>0</v>
      </c>
      <c r="BP4" s="116" t="s">
        <v>12</v>
      </c>
      <c r="BQ4" s="20" t="str">
        <f>'DATA GURU'!C17</f>
        <v>Bahasa Indonesia</v>
      </c>
    </row>
    <row r="5" spans="1:73" x14ac:dyDescent="0.25">
      <c r="A5" s="26"/>
      <c r="C5" s="26"/>
      <c r="G5" s="120" t="s">
        <v>13</v>
      </c>
      <c r="H5" s="26"/>
      <c r="I5" s="26"/>
      <c r="J5" s="26"/>
      <c r="K5" s="26"/>
      <c r="L5" s="26"/>
      <c r="M5" s="26"/>
      <c r="N5" s="121" t="s">
        <v>12</v>
      </c>
      <c r="P5" s="20" t="s">
        <v>14</v>
      </c>
      <c r="Q5" s="26"/>
      <c r="R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E5" s="15"/>
      <c r="BF5" s="17" t="s">
        <v>13</v>
      </c>
      <c r="BG5" s="18" t="s">
        <v>12</v>
      </c>
      <c r="BH5" s="20" t="s">
        <v>14</v>
      </c>
      <c r="BI5" s="19"/>
      <c r="BJ5" s="19"/>
      <c r="BN5" s="119" t="s">
        <v>13</v>
      </c>
      <c r="BP5" s="116" t="s">
        <v>12</v>
      </c>
      <c r="BQ5" s="20" t="s">
        <v>14</v>
      </c>
    </row>
    <row r="6" spans="1:73" x14ac:dyDescent="0.25">
      <c r="A6" s="26"/>
      <c r="C6" s="26"/>
      <c r="G6" s="119"/>
      <c r="H6" s="26"/>
      <c r="I6" s="26"/>
      <c r="J6" s="26"/>
      <c r="K6" s="26"/>
      <c r="L6" s="26"/>
      <c r="M6" s="26"/>
      <c r="N6" s="121"/>
      <c r="P6" s="20" t="s">
        <v>15</v>
      </c>
      <c r="Q6" s="26"/>
      <c r="R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E6" s="15"/>
      <c r="BF6" s="17"/>
      <c r="BG6" s="17"/>
      <c r="BH6" s="20" t="s">
        <v>15</v>
      </c>
      <c r="BI6" s="19"/>
      <c r="BJ6" s="19"/>
      <c r="BN6" s="119"/>
      <c r="BP6" s="17"/>
      <c r="BQ6" s="20" t="s">
        <v>15</v>
      </c>
    </row>
    <row r="7" spans="1:73" x14ac:dyDescent="0.25">
      <c r="A7" s="26"/>
      <c r="C7" s="26"/>
      <c r="G7" s="119"/>
      <c r="H7" s="26"/>
      <c r="I7" s="26"/>
      <c r="J7" s="26"/>
      <c r="K7" s="26"/>
      <c r="L7" s="26"/>
      <c r="M7" s="26"/>
      <c r="N7" s="121"/>
      <c r="P7" s="20" t="s">
        <v>92</v>
      </c>
      <c r="Q7" s="26"/>
      <c r="R7" s="43" t="str">
        <f>'DATA GURU'!C20</f>
        <v>2019 / 2020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E7" s="15"/>
      <c r="BF7" s="17"/>
      <c r="BG7" s="17"/>
      <c r="BH7" s="20" t="s">
        <v>92</v>
      </c>
      <c r="BI7" s="20" t="str">
        <f>'DATA GURU'!C20</f>
        <v>2019 / 2020</v>
      </c>
      <c r="BJ7" s="19"/>
      <c r="BN7" s="119"/>
      <c r="BP7" s="17"/>
      <c r="BQ7" s="20" t="s">
        <v>92</v>
      </c>
      <c r="BR7" s="20" t="str">
        <f>'DATA GURU'!C20</f>
        <v>2019 / 2020</v>
      </c>
    </row>
    <row r="8" spans="1:73" x14ac:dyDescent="0.25">
      <c r="A8" s="26"/>
      <c r="C8" s="26"/>
      <c r="G8" s="120" t="s">
        <v>16</v>
      </c>
      <c r="H8" s="26"/>
      <c r="I8" s="26"/>
      <c r="J8" s="26"/>
      <c r="K8" s="26"/>
      <c r="L8" s="26"/>
      <c r="M8" s="26"/>
      <c r="N8" s="121" t="s">
        <v>12</v>
      </c>
      <c r="P8" s="21">
        <f>'DATA GURU'!C21</f>
        <v>75</v>
      </c>
      <c r="Q8" s="26"/>
      <c r="R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E8" s="15"/>
      <c r="BF8" s="17" t="s">
        <v>17</v>
      </c>
      <c r="BG8" s="18" t="s">
        <v>12</v>
      </c>
      <c r="BH8" s="20" t="str">
        <f>'DATA GURU'!C19</f>
        <v>XII IPA / V (GANJIL)</v>
      </c>
      <c r="BI8" s="21" t="s">
        <v>92</v>
      </c>
      <c r="BJ8" s="20" t="str">
        <f>'DATA GURU'!C20</f>
        <v>2019 / 2020</v>
      </c>
      <c r="BN8" s="119" t="s">
        <v>17</v>
      </c>
      <c r="BP8" s="116" t="s">
        <v>12</v>
      </c>
      <c r="BQ8" s="20" t="str">
        <f>'DATA GURU'!C19</f>
        <v>XII IPA / V (GANJIL)</v>
      </c>
      <c r="BR8" s="21" t="s">
        <v>92</v>
      </c>
      <c r="BS8" s="20" t="str">
        <f>'DATA GURU'!C20</f>
        <v>2019 / 2020</v>
      </c>
    </row>
    <row r="9" spans="1:73" x14ac:dyDescent="0.25">
      <c r="A9" s="26"/>
      <c r="C9" s="26"/>
      <c r="G9" s="120" t="s">
        <v>17</v>
      </c>
      <c r="H9" s="26"/>
      <c r="I9" s="26"/>
      <c r="J9" s="26"/>
      <c r="K9" s="26"/>
      <c r="L9" s="26"/>
      <c r="M9" s="26"/>
      <c r="N9" s="121" t="s">
        <v>12</v>
      </c>
      <c r="P9" s="20" t="str">
        <f>'DATA GURU'!C19</f>
        <v>XII IPA / V (GANJIL)</v>
      </c>
      <c r="Q9" s="26"/>
      <c r="R9" s="26"/>
      <c r="T9" s="26"/>
      <c r="V9" s="26"/>
      <c r="W9" s="26"/>
      <c r="Y9" s="26"/>
      <c r="Z9" s="26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6"/>
      <c r="AW9" s="26"/>
      <c r="AX9" s="26"/>
      <c r="AY9" s="26"/>
      <c r="AZ9" s="26"/>
      <c r="BA9" s="26"/>
      <c r="BB9" s="26"/>
      <c r="BE9" s="15"/>
      <c r="BF9" s="17" t="s">
        <v>18</v>
      </c>
      <c r="BG9" s="18" t="s">
        <v>12</v>
      </c>
      <c r="BH9" s="20" t="str">
        <f>'DATA GURU'!C12</f>
        <v>SMA Negeri 2 Tanjungjabung Barat</v>
      </c>
      <c r="BI9" s="19"/>
      <c r="BJ9" s="19"/>
      <c r="BN9" s="119" t="s">
        <v>18</v>
      </c>
      <c r="BP9" s="116" t="s">
        <v>12</v>
      </c>
      <c r="BQ9" s="20" t="str">
        <f>'DATA GURU'!C12</f>
        <v>SMA Negeri 2 Tanjungjabung Barat</v>
      </c>
      <c r="BT9" s="19"/>
    </row>
    <row r="10" spans="1:73" x14ac:dyDescent="0.25">
      <c r="A10" s="42"/>
      <c r="C10" s="42"/>
      <c r="G10" s="120" t="s">
        <v>18</v>
      </c>
      <c r="H10" s="42"/>
      <c r="I10" s="42"/>
      <c r="J10" s="42"/>
      <c r="K10" s="26"/>
      <c r="L10" s="42"/>
      <c r="M10" s="26"/>
      <c r="N10" s="121" t="s">
        <v>12</v>
      </c>
      <c r="P10" s="20" t="str">
        <f>'DATA GURU'!C12</f>
        <v>SMA Negeri 2 Tanjungjabung Barat</v>
      </c>
      <c r="Q10" s="42"/>
      <c r="R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26"/>
      <c r="BA10" s="26"/>
      <c r="BB10" s="26"/>
      <c r="BE10" s="15"/>
      <c r="BF10" s="17" t="s">
        <v>19</v>
      </c>
      <c r="BG10" s="18" t="s">
        <v>12</v>
      </c>
      <c r="BH10" s="21">
        <f>COUNT(BE19:BE317)</f>
        <v>211</v>
      </c>
      <c r="BI10" s="20" t="s">
        <v>49</v>
      </c>
      <c r="BJ10" s="19"/>
      <c r="BN10" s="119" t="s">
        <v>19</v>
      </c>
      <c r="BP10" s="116" t="s">
        <v>12</v>
      </c>
      <c r="BQ10" s="21">
        <f>COUNT(BN19:BN318)</f>
        <v>211</v>
      </c>
      <c r="BR10" s="20" t="s">
        <v>49</v>
      </c>
    </row>
    <row r="11" spans="1:73" x14ac:dyDescent="0.25">
      <c r="A11" s="26"/>
      <c r="C11" s="26"/>
      <c r="G11" s="120" t="s">
        <v>20</v>
      </c>
      <c r="H11" s="26"/>
      <c r="I11" s="39"/>
      <c r="J11" s="26"/>
      <c r="K11" s="26"/>
      <c r="L11" s="26"/>
      <c r="M11" s="26"/>
      <c r="N11" s="121" t="s">
        <v>12</v>
      </c>
      <c r="P11" s="21">
        <f>'DATA GURU'!C23</f>
        <v>20</v>
      </c>
      <c r="Q11" s="26"/>
      <c r="R11" s="43" t="s">
        <v>117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E11" s="15"/>
      <c r="BF11" s="17"/>
      <c r="BG11" s="18"/>
      <c r="BH11" s="19"/>
      <c r="BI11" s="19"/>
      <c r="BJ11" s="19"/>
    </row>
    <row r="12" spans="1:73" ht="18" x14ac:dyDescent="0.25">
      <c r="A12" s="43"/>
      <c r="C12" s="26"/>
      <c r="G12" s="120" t="s">
        <v>21</v>
      </c>
      <c r="H12" s="26"/>
      <c r="I12" s="39"/>
      <c r="J12" s="26"/>
      <c r="K12" s="26"/>
      <c r="L12" s="26"/>
      <c r="M12" s="26"/>
      <c r="N12" s="121" t="s">
        <v>12</v>
      </c>
      <c r="P12" s="20" t="str">
        <f>'DATA GURU'!C22</f>
        <v>Pilihan Ganda</v>
      </c>
      <c r="Q12" s="26"/>
      <c r="R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E12" s="15"/>
      <c r="BF12" s="107"/>
      <c r="BG12" s="18"/>
      <c r="BH12" s="19"/>
      <c r="BI12" s="19"/>
      <c r="BJ12" s="19"/>
    </row>
    <row r="13" spans="1:73" x14ac:dyDescent="0.25">
      <c r="A13" s="43"/>
      <c r="C13" s="26"/>
      <c r="G13" s="120" t="s">
        <v>19</v>
      </c>
      <c r="H13" s="26"/>
      <c r="I13" s="39"/>
      <c r="J13" s="26"/>
      <c r="K13" s="26"/>
      <c r="L13" s="26"/>
      <c r="M13" s="26"/>
      <c r="N13" s="121" t="s">
        <v>12</v>
      </c>
      <c r="P13" s="284">
        <f>'DATA GURU'!C32</f>
        <v>185</v>
      </c>
      <c r="Q13" s="284"/>
      <c r="R13" s="284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E13" s="15"/>
      <c r="BF13" s="19"/>
      <c r="BG13" s="19"/>
      <c r="BH13" s="19"/>
      <c r="BI13" s="19"/>
      <c r="BJ13" s="19"/>
    </row>
    <row r="14" spans="1:73" ht="15.75" thickBot="1" x14ac:dyDescent="0.3">
      <c r="A14" s="43"/>
      <c r="B14" s="26"/>
      <c r="C14" s="26"/>
      <c r="D14" s="26"/>
      <c r="E14" s="26"/>
      <c r="F14" s="26"/>
      <c r="G14" s="39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73" ht="15" customHeight="1" x14ac:dyDescent="0.25">
      <c r="A15" s="269" t="s">
        <v>2</v>
      </c>
      <c r="B15" s="285" t="s">
        <v>176</v>
      </c>
      <c r="C15" s="286"/>
      <c r="D15" s="286"/>
      <c r="E15" s="286"/>
      <c r="F15" s="305"/>
      <c r="G15" s="264" t="s">
        <v>59</v>
      </c>
      <c r="H15" s="257">
        <f>HASIL!H8</f>
        <v>1</v>
      </c>
      <c r="I15" s="257">
        <f>HASIL!I8</f>
        <v>1</v>
      </c>
      <c r="J15" s="257">
        <f>HASIL!J8</f>
        <v>2</v>
      </c>
      <c r="K15" s="257">
        <f>HASIL!K8</f>
        <v>2</v>
      </c>
      <c r="L15" s="257">
        <f>HASIL!L8</f>
        <v>3</v>
      </c>
      <c r="M15" s="257">
        <f>HASIL!M8</f>
        <v>3</v>
      </c>
      <c r="N15" s="257">
        <f>HASIL!N8</f>
        <v>4</v>
      </c>
      <c r="O15" s="257">
        <f>HASIL!O8</f>
        <v>4</v>
      </c>
      <c r="P15" s="257">
        <f>HASIL!P8</f>
        <v>5</v>
      </c>
      <c r="Q15" s="257">
        <f>HASIL!Q8</f>
        <v>5</v>
      </c>
      <c r="R15" s="257">
        <f>HASIL!R8</f>
        <v>6</v>
      </c>
      <c r="S15" s="257">
        <f>HASIL!S8</f>
        <v>6</v>
      </c>
      <c r="T15" s="257">
        <f>HASIL!T8</f>
        <v>7</v>
      </c>
      <c r="U15" s="257">
        <f>HASIL!U8</f>
        <v>7</v>
      </c>
      <c r="V15" s="257">
        <f>HASIL!V8</f>
        <v>8</v>
      </c>
      <c r="W15" s="257">
        <f>HASIL!W8</f>
        <v>8</v>
      </c>
      <c r="X15" s="257">
        <f>HASIL!X8</f>
        <v>9</v>
      </c>
      <c r="Y15" s="257">
        <f>HASIL!Y8</f>
        <v>9</v>
      </c>
      <c r="Z15" s="257">
        <f>HASIL!Z8</f>
        <v>10</v>
      </c>
      <c r="AA15" s="257">
        <f>HASIL!AA8</f>
        <v>10</v>
      </c>
      <c r="AB15" s="257">
        <f>HASIL!AB8</f>
        <v>11</v>
      </c>
      <c r="AC15" s="257">
        <f>HASIL!AC8</f>
        <v>11</v>
      </c>
      <c r="AD15" s="257">
        <f>HASIL!AD8</f>
        <v>12</v>
      </c>
      <c r="AE15" s="257">
        <f>HASIL!AE8</f>
        <v>12</v>
      </c>
      <c r="AF15" s="257">
        <f>HASIL!AF8</f>
        <v>13</v>
      </c>
      <c r="AG15" s="257">
        <f>HASIL!AG8</f>
        <v>13</v>
      </c>
      <c r="AH15" s="257">
        <f>HASIL!AH8</f>
        <v>14</v>
      </c>
      <c r="AI15" s="257">
        <f>HASIL!AI8</f>
        <v>14</v>
      </c>
      <c r="AJ15" s="257">
        <f>HASIL!AJ8</f>
        <v>15</v>
      </c>
      <c r="AK15" s="257">
        <f>HASIL!AK8</f>
        <v>15</v>
      </c>
      <c r="AL15" s="257">
        <f>HASIL!AL8</f>
        <v>16</v>
      </c>
      <c r="AM15" s="257">
        <f>HASIL!AM8</f>
        <v>16</v>
      </c>
      <c r="AN15" s="257">
        <f>HASIL!AN8</f>
        <v>17</v>
      </c>
      <c r="AO15" s="257">
        <f>HASIL!AO8</f>
        <v>17</v>
      </c>
      <c r="AP15" s="257">
        <f>HASIL!AP8</f>
        <v>18</v>
      </c>
      <c r="AQ15" s="257">
        <f>HASIL!AQ8</f>
        <v>18</v>
      </c>
      <c r="AR15" s="257">
        <f>HASIL!AR8</f>
        <v>19</v>
      </c>
      <c r="AS15" s="257">
        <f>HASIL!AS8</f>
        <v>19</v>
      </c>
      <c r="AT15" s="257">
        <f>HASIL!AT8</f>
        <v>20</v>
      </c>
      <c r="AU15" s="257">
        <f>HASIL!AU8</f>
        <v>20</v>
      </c>
      <c r="AV15" s="285" t="s">
        <v>3</v>
      </c>
      <c r="AW15" s="286"/>
      <c r="AX15" s="272" t="s">
        <v>61</v>
      </c>
      <c r="AY15" s="272" t="s">
        <v>62</v>
      </c>
      <c r="AZ15" s="272" t="s">
        <v>63</v>
      </c>
      <c r="BA15" s="272"/>
      <c r="BB15" s="279" t="s">
        <v>5</v>
      </c>
      <c r="BE15" s="20" t="s">
        <v>22</v>
      </c>
      <c r="BF15" s="19"/>
      <c r="BG15" s="19"/>
      <c r="BH15" s="19"/>
      <c r="BI15" s="19"/>
      <c r="BJ15" s="19"/>
      <c r="BN15" s="20" t="s">
        <v>39</v>
      </c>
      <c r="BO15" s="19"/>
      <c r="BP15" s="19"/>
      <c r="BQ15" s="19"/>
      <c r="BR15" s="19"/>
      <c r="BS15" s="19"/>
    </row>
    <row r="16" spans="1:73" x14ac:dyDescent="0.25">
      <c r="A16" s="270"/>
      <c r="B16" s="300"/>
      <c r="C16" s="301"/>
      <c r="D16" s="301"/>
      <c r="E16" s="301"/>
      <c r="F16" s="306"/>
      <c r="G16" s="265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87"/>
      <c r="AW16" s="288"/>
      <c r="AX16" s="273"/>
      <c r="AY16" s="273"/>
      <c r="AZ16" s="273"/>
      <c r="BA16" s="273"/>
      <c r="BB16" s="280"/>
      <c r="BE16" s="19"/>
      <c r="BF16" s="19"/>
      <c r="BG16" s="19"/>
      <c r="BH16" s="19"/>
      <c r="BI16" s="19"/>
      <c r="BJ16" s="19"/>
      <c r="BN16" s="19"/>
      <c r="BO16" s="19"/>
      <c r="BP16" s="19"/>
      <c r="BQ16" s="19"/>
      <c r="BR16" s="19"/>
      <c r="BS16" s="19"/>
    </row>
    <row r="17" spans="1:71" x14ac:dyDescent="0.25">
      <c r="A17" s="270"/>
      <c r="B17" s="300"/>
      <c r="C17" s="301"/>
      <c r="D17" s="301"/>
      <c r="E17" s="301"/>
      <c r="F17" s="306"/>
      <c r="G17" s="102" t="s">
        <v>23</v>
      </c>
      <c r="H17" s="177">
        <f>'DATA GURU'!$C$33</f>
        <v>5</v>
      </c>
      <c r="I17" s="177">
        <f>'DATA GURU'!$C$33</f>
        <v>5</v>
      </c>
      <c r="J17" s="177">
        <f>'DATA GURU'!$C$33</f>
        <v>5</v>
      </c>
      <c r="K17" s="177">
        <f>'DATA GURU'!$C$33</f>
        <v>5</v>
      </c>
      <c r="L17" s="177">
        <f>'DATA GURU'!$C$33</f>
        <v>5</v>
      </c>
      <c r="M17" s="177">
        <f>'DATA GURU'!$C$33</f>
        <v>5</v>
      </c>
      <c r="N17" s="177">
        <f>'DATA GURU'!$C$33</f>
        <v>5</v>
      </c>
      <c r="O17" s="177">
        <f>'DATA GURU'!$C$33</f>
        <v>5</v>
      </c>
      <c r="P17" s="177">
        <f>'DATA GURU'!$C$33</f>
        <v>5</v>
      </c>
      <c r="Q17" s="177">
        <f>'DATA GURU'!$C$33</f>
        <v>5</v>
      </c>
      <c r="R17" s="177">
        <f>'DATA GURU'!$C$33</f>
        <v>5</v>
      </c>
      <c r="S17" s="177">
        <f>'DATA GURU'!$C$33</f>
        <v>5</v>
      </c>
      <c r="T17" s="177">
        <f>'DATA GURU'!$C$33</f>
        <v>5</v>
      </c>
      <c r="U17" s="177">
        <f>'DATA GURU'!$C$33</f>
        <v>5</v>
      </c>
      <c r="V17" s="177">
        <f>'DATA GURU'!$C$33</f>
        <v>5</v>
      </c>
      <c r="W17" s="177">
        <f>'DATA GURU'!$C$33</f>
        <v>5</v>
      </c>
      <c r="X17" s="177">
        <f>'DATA GURU'!$C$33</f>
        <v>5</v>
      </c>
      <c r="Y17" s="177">
        <f>'DATA GURU'!$C$33</f>
        <v>5</v>
      </c>
      <c r="Z17" s="177">
        <f>'DATA GURU'!$C$33</f>
        <v>5</v>
      </c>
      <c r="AA17" s="177">
        <f>'DATA GURU'!$C$33</f>
        <v>5</v>
      </c>
      <c r="AB17" s="177">
        <f>'DATA GURU'!$C$33</f>
        <v>5</v>
      </c>
      <c r="AC17" s="177">
        <f>'DATA GURU'!$C$33</f>
        <v>5</v>
      </c>
      <c r="AD17" s="177">
        <f>'DATA GURU'!$C$33</f>
        <v>5</v>
      </c>
      <c r="AE17" s="177">
        <f>'DATA GURU'!$C$33</f>
        <v>5</v>
      </c>
      <c r="AF17" s="177">
        <f>'DATA GURU'!$C$33</f>
        <v>5</v>
      </c>
      <c r="AG17" s="177">
        <f>'DATA GURU'!$C$33</f>
        <v>5</v>
      </c>
      <c r="AH17" s="177">
        <f>'DATA GURU'!$C$33</f>
        <v>5</v>
      </c>
      <c r="AI17" s="177">
        <f>'DATA GURU'!$C$33</f>
        <v>5</v>
      </c>
      <c r="AJ17" s="177">
        <f>'DATA GURU'!$C$33</f>
        <v>5</v>
      </c>
      <c r="AK17" s="177">
        <f>'DATA GURU'!$C$33</f>
        <v>5</v>
      </c>
      <c r="AL17" s="177">
        <f>'DATA GURU'!$C$33</f>
        <v>5</v>
      </c>
      <c r="AM17" s="177">
        <f>'DATA GURU'!$C$33</f>
        <v>5</v>
      </c>
      <c r="AN17" s="177">
        <f>'DATA GURU'!$C$33</f>
        <v>5</v>
      </c>
      <c r="AO17" s="177">
        <f>'DATA GURU'!$C$33</f>
        <v>5</v>
      </c>
      <c r="AP17" s="177">
        <f>'DATA GURU'!$C$33</f>
        <v>5</v>
      </c>
      <c r="AQ17" s="177">
        <f>'DATA GURU'!$C$33</f>
        <v>5</v>
      </c>
      <c r="AR17" s="177">
        <f>'DATA GURU'!$C$33</f>
        <v>5</v>
      </c>
      <c r="AS17" s="177">
        <f>'DATA GURU'!$C$33</f>
        <v>5</v>
      </c>
      <c r="AT17" s="177">
        <f>'DATA GURU'!$C$33</f>
        <v>5</v>
      </c>
      <c r="AU17" s="177">
        <f>'DATA GURU'!$C$33</f>
        <v>5</v>
      </c>
      <c r="AV17" s="275" t="s">
        <v>7</v>
      </c>
      <c r="AW17" s="275" t="s">
        <v>9</v>
      </c>
      <c r="AX17" s="273"/>
      <c r="AY17" s="273"/>
      <c r="AZ17" s="277" t="s">
        <v>30</v>
      </c>
      <c r="BA17" s="277" t="s">
        <v>31</v>
      </c>
      <c r="BB17" s="280"/>
      <c r="BE17" s="123" t="s">
        <v>24</v>
      </c>
      <c r="BF17" s="123" t="s">
        <v>25</v>
      </c>
      <c r="BG17" s="123" t="s">
        <v>26</v>
      </c>
      <c r="BH17" s="123" t="s">
        <v>27</v>
      </c>
      <c r="BI17" s="123" t="s">
        <v>28</v>
      </c>
      <c r="BJ17" s="123" t="s">
        <v>29</v>
      </c>
      <c r="BN17" s="123" t="s">
        <v>24</v>
      </c>
      <c r="BO17" s="123" t="s">
        <v>25</v>
      </c>
      <c r="BP17" s="111" t="s">
        <v>26</v>
      </c>
      <c r="BQ17" s="123" t="s">
        <v>27</v>
      </c>
      <c r="BR17" s="123" t="s">
        <v>28</v>
      </c>
      <c r="BS17" s="123" t="s">
        <v>29</v>
      </c>
    </row>
    <row r="18" spans="1:71" ht="15.75" thickBot="1" x14ac:dyDescent="0.3">
      <c r="A18" s="271"/>
      <c r="B18" s="276" t="s">
        <v>183</v>
      </c>
      <c r="C18" s="276"/>
      <c r="D18" s="260" t="s">
        <v>184</v>
      </c>
      <c r="E18" s="261"/>
      <c r="F18" s="191" t="s">
        <v>33</v>
      </c>
      <c r="G18" s="103" t="s">
        <v>60</v>
      </c>
      <c r="H18" s="282" t="s">
        <v>64</v>
      </c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276"/>
      <c r="AW18" s="276"/>
      <c r="AX18" s="274"/>
      <c r="AY18" s="274"/>
      <c r="AZ18" s="278"/>
      <c r="BA18" s="278"/>
      <c r="BB18" s="281"/>
      <c r="BE18" s="124"/>
      <c r="BF18" s="124"/>
      <c r="BG18" s="124"/>
      <c r="BH18" s="124" t="s">
        <v>32</v>
      </c>
      <c r="BI18" s="124" t="s">
        <v>33</v>
      </c>
      <c r="BJ18" s="124" t="s">
        <v>34</v>
      </c>
      <c r="BN18" s="124"/>
      <c r="BO18" s="124"/>
      <c r="BP18" s="112"/>
      <c r="BQ18" s="124" t="s">
        <v>32</v>
      </c>
      <c r="BR18" s="124" t="s">
        <v>33</v>
      </c>
      <c r="BS18" s="124" t="s">
        <v>34</v>
      </c>
    </row>
    <row r="19" spans="1:71" x14ac:dyDescent="0.25">
      <c r="A19" s="37">
        <v>1</v>
      </c>
      <c r="B19" s="304">
        <f>HASIL!C10</f>
        <v>44173.312662037002</v>
      </c>
      <c r="C19" s="304"/>
      <c r="D19" s="262">
        <f>HASIL!E10</f>
        <v>44173.316365740699</v>
      </c>
      <c r="E19" s="263"/>
      <c r="F19" s="192">
        <f>HASIL!G10</f>
        <v>44173.316365740699</v>
      </c>
      <c r="G19" s="46" t="str">
        <f>HASIL!B10</f>
        <v>AKMAL AKMAL</v>
      </c>
      <c r="H19" s="83">
        <f>HASIL!H10</f>
        <v>0</v>
      </c>
      <c r="I19" s="122">
        <f>H19</f>
        <v>0</v>
      </c>
      <c r="J19" s="83">
        <f>HASIL!J10</f>
        <v>0</v>
      </c>
      <c r="K19" s="122">
        <f t="shared" ref="K19" si="0">J19</f>
        <v>0</v>
      </c>
      <c r="L19" s="83">
        <f>HASIL!L10</f>
        <v>0</v>
      </c>
      <c r="M19" s="122">
        <f t="shared" ref="M19" si="1">L19</f>
        <v>0</v>
      </c>
      <c r="N19" s="83">
        <f>HASIL!N10</f>
        <v>0</v>
      </c>
      <c r="O19" s="122">
        <f t="shared" ref="O19" si="2">N19</f>
        <v>0</v>
      </c>
      <c r="P19" s="83">
        <f>HASIL!P10</f>
        <v>0</v>
      </c>
      <c r="Q19" s="122">
        <f t="shared" ref="Q19" si="3">P19</f>
        <v>0</v>
      </c>
      <c r="R19" s="83">
        <f>HASIL!R10</f>
        <v>0</v>
      </c>
      <c r="S19" s="122">
        <f t="shared" ref="S19" si="4">R19</f>
        <v>0</v>
      </c>
      <c r="T19" s="83">
        <f>HASIL!T10</f>
        <v>5</v>
      </c>
      <c r="U19" s="122">
        <f t="shared" ref="U19" si="5">T19</f>
        <v>5</v>
      </c>
      <c r="V19" s="83">
        <f>HASIL!V10</f>
        <v>0</v>
      </c>
      <c r="W19" s="122">
        <f t="shared" ref="W19" si="6">V19</f>
        <v>0</v>
      </c>
      <c r="X19" s="83">
        <f>HASIL!X10</f>
        <v>0</v>
      </c>
      <c r="Y19" s="122">
        <f t="shared" ref="Y19" si="7">X19</f>
        <v>0</v>
      </c>
      <c r="Z19" s="83">
        <f>HASIL!Z10</f>
        <v>0</v>
      </c>
      <c r="AA19" s="122">
        <f t="shared" ref="AA19" si="8">Z19</f>
        <v>0</v>
      </c>
      <c r="AB19" s="83">
        <f>HASIL!AB10</f>
        <v>5</v>
      </c>
      <c r="AC19" s="122">
        <f t="shared" ref="AC19" si="9">AB19</f>
        <v>5</v>
      </c>
      <c r="AD19" s="83">
        <f>HASIL!AD10</f>
        <v>5</v>
      </c>
      <c r="AE19" s="122">
        <f t="shared" ref="AE19" si="10">AD19</f>
        <v>5</v>
      </c>
      <c r="AF19" s="83">
        <f>HASIL!AF10</f>
        <v>0</v>
      </c>
      <c r="AG19" s="122">
        <f t="shared" ref="AG19" si="11">AF19</f>
        <v>0</v>
      </c>
      <c r="AH19" s="83">
        <f>HASIL!AH10</f>
        <v>0</v>
      </c>
      <c r="AI19" s="122">
        <f t="shared" ref="AI19" si="12">AH19</f>
        <v>0</v>
      </c>
      <c r="AJ19" s="83">
        <f>HASIL!AJ10</f>
        <v>0</v>
      </c>
      <c r="AK19" s="122">
        <f t="shared" ref="AK19" si="13">AJ19</f>
        <v>0</v>
      </c>
      <c r="AL19" s="83">
        <f>HASIL!AL10</f>
        <v>0</v>
      </c>
      <c r="AM19" s="122">
        <f t="shared" ref="AM19" si="14">AL19</f>
        <v>0</v>
      </c>
      <c r="AN19" s="83">
        <f>HASIL!AN10</f>
        <v>5</v>
      </c>
      <c r="AO19" s="122">
        <f t="shared" ref="AO19" si="15">AN19</f>
        <v>5</v>
      </c>
      <c r="AP19" s="83">
        <f>HASIL!AP10</f>
        <v>0</v>
      </c>
      <c r="AQ19" s="122">
        <f t="shared" ref="AQ19" si="16">AP19</f>
        <v>0</v>
      </c>
      <c r="AR19" s="83">
        <f>HASIL!AR10</f>
        <v>0</v>
      </c>
      <c r="AS19" s="122">
        <f t="shared" ref="AS19" si="17">AR19</f>
        <v>0</v>
      </c>
      <c r="AT19" s="83">
        <f>HASIL!AT10</f>
        <v>0</v>
      </c>
      <c r="AU19" s="122">
        <f t="shared" ref="AU19:AU82" si="18">AT19</f>
        <v>0</v>
      </c>
      <c r="AV19" s="47">
        <f>HASIL!AV10</f>
        <v>4</v>
      </c>
      <c r="AW19" s="47">
        <f>HASIL!AW10</f>
        <v>16</v>
      </c>
      <c r="AX19" s="23">
        <f>HASIL!AX10</f>
        <v>20</v>
      </c>
      <c r="AY19" s="24">
        <f t="shared" ref="AY19:AY82" si="19">(AX19/$W$233)*100</f>
        <v>20</v>
      </c>
      <c r="AZ19" s="113" t="str">
        <f>IF(AY19&lt;$P$8,"-",IF(AY19&gt;=$P$8,"v"))</f>
        <v>-</v>
      </c>
      <c r="BA19" s="113" t="str">
        <f>IF(AY19&lt;$P$8,"v",IF(AY19&gt;=$P$8,"-"))</f>
        <v>v</v>
      </c>
      <c r="BB19" s="114" t="str">
        <f>IF(AY19&gt;=$P$8+20,"Pengayaan",IF(AY19&gt;=$P$8,"Tuntas",IF(AY19&lt;$P$8,"Remedial")))</f>
        <v>Remedial</v>
      </c>
      <c r="BE19" s="22">
        <v>1</v>
      </c>
      <c r="BF19" s="82" t="str">
        <f t="shared" ref="BF19:BF50" si="20">IFERROR(INDEX($G$19:$G$92,SUMPRODUCT(SMALL((($BB$19:$BB$92="Remedial")*$A$19:$A$92)+(($BB$19:$BB$92&lt;&gt;"Remedial")*1000),ROW($A1)))),"")</f>
        <v>AKMAL AKMAL</v>
      </c>
      <c r="BG19" s="110" t="s">
        <v>35</v>
      </c>
      <c r="BH19" s="22" t="s">
        <v>36</v>
      </c>
      <c r="BI19" s="22" t="s">
        <v>37</v>
      </c>
      <c r="BJ19" s="22" t="s">
        <v>38</v>
      </c>
      <c r="BN19" s="22">
        <v>1</v>
      </c>
      <c r="BO19" s="27" t="str">
        <f t="shared" ref="BO19:BO50" si="21">IFERROR(INDEX($G$19:$G$92,SUMPRODUCT(SMALL((($BB$19:$BB$92="Pengayaan")*$A$19:$A$92)+(($BB$19:$BB$92&lt;&gt;"Pengayaan")*1000),ROW($A1)))),"")</f>
        <v>NURUL HALIZA</v>
      </c>
      <c r="BP19" s="110" t="s">
        <v>35</v>
      </c>
      <c r="BQ19" s="22" t="s">
        <v>36</v>
      </c>
      <c r="BR19" s="22" t="s">
        <v>37</v>
      </c>
      <c r="BS19" s="22" t="s">
        <v>38</v>
      </c>
    </row>
    <row r="20" spans="1:71" x14ac:dyDescent="0.25">
      <c r="A20" s="38">
        <v>2</v>
      </c>
      <c r="B20" s="266">
        <f>HASIL!C11</f>
        <v>44173.314803240697</v>
      </c>
      <c r="C20" s="266"/>
      <c r="D20" s="255">
        <f>HASIL!E11</f>
        <v>44173.316481481503</v>
      </c>
      <c r="E20" s="256"/>
      <c r="F20" s="192">
        <f>HASIL!G11</f>
        <v>44173.316481481503</v>
      </c>
      <c r="G20" s="46" t="str">
        <f>HASIL!B11</f>
        <v>ZULKIFLI ZULKIFLI</v>
      </c>
      <c r="H20" s="83">
        <f>HASIL!H11</f>
        <v>0</v>
      </c>
      <c r="I20" s="122">
        <f t="shared" ref="I20:I83" si="22">H20</f>
        <v>0</v>
      </c>
      <c r="J20" s="83">
        <f>HASIL!J11</f>
        <v>0</v>
      </c>
      <c r="K20" s="122">
        <f t="shared" ref="K20" si="23">J20</f>
        <v>0</v>
      </c>
      <c r="L20" s="83">
        <f>HASIL!L11</f>
        <v>0</v>
      </c>
      <c r="M20" s="122">
        <f t="shared" ref="M20" si="24">L20</f>
        <v>0</v>
      </c>
      <c r="N20" s="83">
        <f>HASIL!N11</f>
        <v>0</v>
      </c>
      <c r="O20" s="122">
        <f t="shared" ref="O20" si="25">N20</f>
        <v>0</v>
      </c>
      <c r="P20" s="83">
        <f>HASIL!P11</f>
        <v>0</v>
      </c>
      <c r="Q20" s="122">
        <f t="shared" ref="Q20" si="26">P20</f>
        <v>0</v>
      </c>
      <c r="R20" s="83">
        <f>HASIL!R11</f>
        <v>5</v>
      </c>
      <c r="S20" s="122">
        <f t="shared" ref="S20" si="27">R20</f>
        <v>5</v>
      </c>
      <c r="T20" s="83">
        <f>HASIL!T11</f>
        <v>5</v>
      </c>
      <c r="U20" s="122">
        <f t="shared" ref="U20" si="28">T20</f>
        <v>5</v>
      </c>
      <c r="V20" s="83">
        <f>HASIL!V11</f>
        <v>5</v>
      </c>
      <c r="W20" s="122">
        <f t="shared" ref="W20" si="29">V20</f>
        <v>5</v>
      </c>
      <c r="X20" s="83">
        <f>HASIL!X11</f>
        <v>0</v>
      </c>
      <c r="Y20" s="122">
        <f t="shared" ref="Y20" si="30">X20</f>
        <v>0</v>
      </c>
      <c r="Z20" s="83">
        <f>HASIL!Z11</f>
        <v>0</v>
      </c>
      <c r="AA20" s="122">
        <f t="shared" ref="AA20" si="31">Z20</f>
        <v>0</v>
      </c>
      <c r="AB20" s="83">
        <f>HASIL!AB11</f>
        <v>0</v>
      </c>
      <c r="AC20" s="122">
        <f t="shared" ref="AC20" si="32">AB20</f>
        <v>0</v>
      </c>
      <c r="AD20" s="83">
        <f>HASIL!AD11</f>
        <v>0</v>
      </c>
      <c r="AE20" s="122">
        <f t="shared" ref="AE20" si="33">AD20</f>
        <v>0</v>
      </c>
      <c r="AF20" s="83">
        <f>HASIL!AF11</f>
        <v>0</v>
      </c>
      <c r="AG20" s="122">
        <f t="shared" ref="AG20" si="34">AF20</f>
        <v>0</v>
      </c>
      <c r="AH20" s="83">
        <f>HASIL!AH11</f>
        <v>0</v>
      </c>
      <c r="AI20" s="122">
        <f t="shared" ref="AI20" si="35">AH20</f>
        <v>0</v>
      </c>
      <c r="AJ20" s="83">
        <f>HASIL!AJ11</f>
        <v>0</v>
      </c>
      <c r="AK20" s="122">
        <f t="shared" ref="AK20" si="36">AJ20</f>
        <v>0</v>
      </c>
      <c r="AL20" s="83">
        <f>HASIL!AL11</f>
        <v>0</v>
      </c>
      <c r="AM20" s="122">
        <f t="shared" ref="AM20" si="37">AL20</f>
        <v>0</v>
      </c>
      <c r="AN20" s="83">
        <f>HASIL!AN11</f>
        <v>0</v>
      </c>
      <c r="AO20" s="122">
        <f t="shared" ref="AO20" si="38">AN20</f>
        <v>0</v>
      </c>
      <c r="AP20" s="83">
        <f>HASIL!AP11</f>
        <v>0</v>
      </c>
      <c r="AQ20" s="122">
        <f t="shared" ref="AQ20" si="39">AP20</f>
        <v>0</v>
      </c>
      <c r="AR20" s="83">
        <f>HASIL!AR11</f>
        <v>0</v>
      </c>
      <c r="AS20" s="122">
        <f t="shared" ref="AS20" si="40">AR20</f>
        <v>0</v>
      </c>
      <c r="AT20" s="83">
        <f>HASIL!AT11</f>
        <v>0</v>
      </c>
      <c r="AU20" s="122">
        <f t="shared" si="18"/>
        <v>0</v>
      </c>
      <c r="AV20" s="47">
        <f>HASIL!AV11</f>
        <v>3</v>
      </c>
      <c r="AW20" s="47">
        <f>HASIL!AW11</f>
        <v>17</v>
      </c>
      <c r="AX20" s="23">
        <f>HASIL!AX11</f>
        <v>15</v>
      </c>
      <c r="AY20" s="24">
        <f t="shared" si="19"/>
        <v>15</v>
      </c>
      <c r="AZ20" s="113" t="str">
        <f>IF(AY20&lt;$P$8,"-",IF(AY20&gt;=$P$8,"v"))</f>
        <v>-</v>
      </c>
      <c r="BA20" s="113" t="str">
        <f>IF(AY20&lt;$P$8,"v",IF(AY20&gt;=$P$8,"-"))</f>
        <v>v</v>
      </c>
      <c r="BB20" s="114" t="str">
        <f>IF(AY20&gt;=$P$8+20,"Pengayaan",IF(AY20&gt;=$P$8,"Tuntas",IF(AY20&lt;$P$8,"Remedial")))</f>
        <v>Remedial</v>
      </c>
      <c r="BE20" s="22">
        <v>2</v>
      </c>
      <c r="BF20" s="82" t="str">
        <f t="shared" si="20"/>
        <v>ZULKIFLI ZULKIFLI</v>
      </c>
      <c r="BG20" s="110" t="s">
        <v>35</v>
      </c>
      <c r="BH20" s="22" t="s">
        <v>36</v>
      </c>
      <c r="BI20" s="22" t="s">
        <v>37</v>
      </c>
      <c r="BJ20" s="22" t="s">
        <v>38</v>
      </c>
      <c r="BN20" s="22">
        <v>2</v>
      </c>
      <c r="BO20" s="27" t="str">
        <f t="shared" si="21"/>
        <v/>
      </c>
      <c r="BP20" s="110" t="s">
        <v>35</v>
      </c>
      <c r="BQ20" s="22" t="s">
        <v>36</v>
      </c>
      <c r="BR20" s="22" t="s">
        <v>37</v>
      </c>
      <c r="BS20" s="22" t="s">
        <v>38</v>
      </c>
    </row>
    <row r="21" spans="1:71" x14ac:dyDescent="0.25">
      <c r="A21" s="37">
        <v>3</v>
      </c>
      <c r="B21" s="266">
        <f>HASIL!C12</f>
        <v>44173.314490740697</v>
      </c>
      <c r="C21" s="266"/>
      <c r="D21" s="255">
        <f>HASIL!E12</f>
        <v>44173.322962963</v>
      </c>
      <c r="E21" s="256"/>
      <c r="F21" s="192">
        <f>HASIL!G12</f>
        <v>44173.322962963</v>
      </c>
      <c r="G21" s="46" t="str">
        <f>HASIL!B12</f>
        <v>MUHAMMAD RIZKY</v>
      </c>
      <c r="H21" s="83">
        <f>HASIL!H12</f>
        <v>0</v>
      </c>
      <c r="I21" s="122">
        <f t="shared" si="22"/>
        <v>0</v>
      </c>
      <c r="J21" s="83">
        <f>HASIL!J12</f>
        <v>0</v>
      </c>
      <c r="K21" s="122">
        <f t="shared" ref="K21" si="41">J21</f>
        <v>0</v>
      </c>
      <c r="L21" s="83">
        <f>HASIL!L12</f>
        <v>0</v>
      </c>
      <c r="M21" s="122">
        <f t="shared" ref="M21" si="42">L21</f>
        <v>0</v>
      </c>
      <c r="N21" s="83">
        <f>HASIL!N12</f>
        <v>0</v>
      </c>
      <c r="O21" s="122">
        <f t="shared" ref="O21" si="43">N21</f>
        <v>0</v>
      </c>
      <c r="P21" s="83">
        <f>HASIL!P12</f>
        <v>0</v>
      </c>
      <c r="Q21" s="122">
        <f t="shared" ref="Q21" si="44">P21</f>
        <v>0</v>
      </c>
      <c r="R21" s="83">
        <f>HASIL!R12</f>
        <v>0</v>
      </c>
      <c r="S21" s="122">
        <f t="shared" ref="S21" si="45">R21</f>
        <v>0</v>
      </c>
      <c r="T21" s="83">
        <f>HASIL!T12</f>
        <v>5</v>
      </c>
      <c r="U21" s="122">
        <f t="shared" ref="U21" si="46">T21</f>
        <v>5</v>
      </c>
      <c r="V21" s="83">
        <f>HASIL!V12</f>
        <v>0</v>
      </c>
      <c r="W21" s="122">
        <f t="shared" ref="W21" si="47">V21</f>
        <v>0</v>
      </c>
      <c r="X21" s="83">
        <f>HASIL!X12</f>
        <v>0</v>
      </c>
      <c r="Y21" s="122">
        <f t="shared" ref="Y21" si="48">X21</f>
        <v>0</v>
      </c>
      <c r="Z21" s="83">
        <f>HASIL!Z12</f>
        <v>0</v>
      </c>
      <c r="AA21" s="122">
        <f t="shared" ref="AA21" si="49">Z21</f>
        <v>0</v>
      </c>
      <c r="AB21" s="83">
        <f>HASIL!AB12</f>
        <v>0</v>
      </c>
      <c r="AC21" s="122">
        <f t="shared" ref="AC21" si="50">AB21</f>
        <v>0</v>
      </c>
      <c r="AD21" s="83">
        <f>HASIL!AD12</f>
        <v>5</v>
      </c>
      <c r="AE21" s="122">
        <f t="shared" ref="AE21" si="51">AD21</f>
        <v>5</v>
      </c>
      <c r="AF21" s="83">
        <f>HASIL!AF12</f>
        <v>0</v>
      </c>
      <c r="AG21" s="122">
        <f t="shared" ref="AG21" si="52">AF21</f>
        <v>0</v>
      </c>
      <c r="AH21" s="83">
        <f>HASIL!AH12</f>
        <v>0</v>
      </c>
      <c r="AI21" s="122">
        <f t="shared" ref="AI21" si="53">AH21</f>
        <v>0</v>
      </c>
      <c r="AJ21" s="83">
        <f>HASIL!AJ12</f>
        <v>0</v>
      </c>
      <c r="AK21" s="122">
        <f t="shared" ref="AK21" si="54">AJ21</f>
        <v>0</v>
      </c>
      <c r="AL21" s="83">
        <f>HASIL!AL12</f>
        <v>5</v>
      </c>
      <c r="AM21" s="122">
        <f t="shared" ref="AM21" si="55">AL21</f>
        <v>5</v>
      </c>
      <c r="AN21" s="83">
        <f>HASIL!AN12</f>
        <v>5</v>
      </c>
      <c r="AO21" s="122">
        <f t="shared" ref="AO21" si="56">AN21</f>
        <v>5</v>
      </c>
      <c r="AP21" s="83">
        <f>HASIL!AP12</f>
        <v>5</v>
      </c>
      <c r="AQ21" s="122">
        <f t="shared" ref="AQ21" si="57">AP21</f>
        <v>5</v>
      </c>
      <c r="AR21" s="83">
        <f>HASIL!AR12</f>
        <v>5</v>
      </c>
      <c r="AS21" s="122">
        <f t="shared" ref="AS21" si="58">AR21</f>
        <v>5</v>
      </c>
      <c r="AT21" s="83">
        <f>HASIL!AT12</f>
        <v>0</v>
      </c>
      <c r="AU21" s="122">
        <f t="shared" si="18"/>
        <v>0</v>
      </c>
      <c r="AV21" s="47">
        <f>HASIL!AV12</f>
        <v>6</v>
      </c>
      <c r="AW21" s="47">
        <f>HASIL!AW12</f>
        <v>14</v>
      </c>
      <c r="AX21" s="23">
        <f>HASIL!AX12</f>
        <v>30</v>
      </c>
      <c r="AY21" s="24">
        <f t="shared" si="19"/>
        <v>30</v>
      </c>
      <c r="AZ21" s="113" t="str">
        <f>IF(AY21&lt;$P$8,"-",IF(AY21&gt;=$P$8,"v"))</f>
        <v>-</v>
      </c>
      <c r="BA21" s="113" t="str">
        <f>IF(AY21&lt;$P$8,"v",IF(AY21&gt;=$P$8,"-"))</f>
        <v>v</v>
      </c>
      <c r="BB21" s="114" t="str">
        <f>IF(AY21&gt;=$P$8+20,"Pengayaan",IF(AY21&gt;=$P$8,"Tuntas",IF(AY21&lt;$P$8,"Remedial")))</f>
        <v>Remedial</v>
      </c>
      <c r="BE21" s="22">
        <v>3</v>
      </c>
      <c r="BF21" s="82" t="str">
        <f t="shared" si="20"/>
        <v>MUHAMMAD RIZKY</v>
      </c>
      <c r="BG21" s="110" t="s">
        <v>35</v>
      </c>
      <c r="BH21" s="22" t="s">
        <v>36</v>
      </c>
      <c r="BI21" s="22" t="s">
        <v>37</v>
      </c>
      <c r="BJ21" s="22" t="s">
        <v>38</v>
      </c>
      <c r="BN21" s="22">
        <v>3</v>
      </c>
      <c r="BO21" s="27" t="str">
        <f t="shared" si="21"/>
        <v/>
      </c>
      <c r="BP21" s="110" t="s">
        <v>35</v>
      </c>
      <c r="BQ21" s="22" t="s">
        <v>36</v>
      </c>
      <c r="BR21" s="22" t="s">
        <v>37</v>
      </c>
      <c r="BS21" s="22" t="s">
        <v>38</v>
      </c>
    </row>
    <row r="22" spans="1:71" x14ac:dyDescent="0.25">
      <c r="A22" s="38">
        <v>4</v>
      </c>
      <c r="B22" s="266">
        <f>HASIL!C13</f>
        <v>44173.315682870401</v>
      </c>
      <c r="C22" s="266"/>
      <c r="D22" s="255">
        <f>HASIL!E13</f>
        <v>44173.325798611098</v>
      </c>
      <c r="E22" s="256"/>
      <c r="F22" s="192">
        <f>HASIL!G13</f>
        <v>44173.325798611098</v>
      </c>
      <c r="G22" s="46" t="str">
        <f>HASIL!B13</f>
        <v>HERIYANTO HERIYANTO</v>
      </c>
      <c r="H22" s="83">
        <f>HASIL!H13</f>
        <v>0</v>
      </c>
      <c r="I22" s="122">
        <f t="shared" si="22"/>
        <v>0</v>
      </c>
      <c r="J22" s="83">
        <f>HASIL!J13</f>
        <v>5</v>
      </c>
      <c r="K22" s="122">
        <f t="shared" ref="K22" si="59">J22</f>
        <v>5</v>
      </c>
      <c r="L22" s="83">
        <f>HASIL!L13</f>
        <v>5</v>
      </c>
      <c r="M22" s="122">
        <f t="shared" ref="M22" si="60">L22</f>
        <v>5</v>
      </c>
      <c r="N22" s="83">
        <f>HASIL!N13</f>
        <v>0</v>
      </c>
      <c r="O22" s="122">
        <f t="shared" ref="O22" si="61">N22</f>
        <v>0</v>
      </c>
      <c r="P22" s="83">
        <f>HASIL!P13</f>
        <v>0</v>
      </c>
      <c r="Q22" s="122">
        <f t="shared" ref="Q22" si="62">P22</f>
        <v>0</v>
      </c>
      <c r="R22" s="83">
        <f>HASIL!R13</f>
        <v>0</v>
      </c>
      <c r="S22" s="122">
        <f t="shared" ref="S22" si="63">R22</f>
        <v>0</v>
      </c>
      <c r="T22" s="83">
        <f>HASIL!T13</f>
        <v>0</v>
      </c>
      <c r="U22" s="122">
        <f t="shared" ref="U22" si="64">T22</f>
        <v>0</v>
      </c>
      <c r="V22" s="83">
        <f>HASIL!V13</f>
        <v>0</v>
      </c>
      <c r="W22" s="122">
        <f t="shared" ref="W22" si="65">V22</f>
        <v>0</v>
      </c>
      <c r="X22" s="83">
        <f>HASIL!X13</f>
        <v>5</v>
      </c>
      <c r="Y22" s="122">
        <f t="shared" ref="Y22" si="66">X22</f>
        <v>5</v>
      </c>
      <c r="Z22" s="83">
        <f>HASIL!Z13</f>
        <v>5</v>
      </c>
      <c r="AA22" s="122">
        <f t="shared" ref="AA22" si="67">Z22</f>
        <v>5</v>
      </c>
      <c r="AB22" s="83">
        <f>HASIL!AB13</f>
        <v>0</v>
      </c>
      <c r="AC22" s="122">
        <f t="shared" ref="AC22" si="68">AB22</f>
        <v>0</v>
      </c>
      <c r="AD22" s="83">
        <f>HASIL!AD13</f>
        <v>0</v>
      </c>
      <c r="AE22" s="122">
        <f t="shared" ref="AE22" si="69">AD22</f>
        <v>0</v>
      </c>
      <c r="AF22" s="83">
        <f>HASIL!AF13</f>
        <v>5</v>
      </c>
      <c r="AG22" s="122">
        <f t="shared" ref="AG22" si="70">AF22</f>
        <v>5</v>
      </c>
      <c r="AH22" s="83">
        <f>HASIL!AH13</f>
        <v>0</v>
      </c>
      <c r="AI22" s="122">
        <f t="shared" ref="AI22" si="71">AH22</f>
        <v>0</v>
      </c>
      <c r="AJ22" s="83">
        <f>HASIL!AJ13</f>
        <v>5</v>
      </c>
      <c r="AK22" s="122">
        <f t="shared" ref="AK22" si="72">AJ22</f>
        <v>5</v>
      </c>
      <c r="AL22" s="83">
        <f>HASIL!AL13</f>
        <v>0</v>
      </c>
      <c r="AM22" s="122">
        <f t="shared" ref="AM22" si="73">AL22</f>
        <v>0</v>
      </c>
      <c r="AN22" s="83">
        <f>HASIL!AN13</f>
        <v>5</v>
      </c>
      <c r="AO22" s="122">
        <f t="shared" ref="AO22" si="74">AN22</f>
        <v>5</v>
      </c>
      <c r="AP22" s="83">
        <f>HASIL!AP13</f>
        <v>5</v>
      </c>
      <c r="AQ22" s="122">
        <f t="shared" ref="AQ22" si="75">AP22</f>
        <v>5</v>
      </c>
      <c r="AR22" s="83">
        <f>HASIL!AR13</f>
        <v>5</v>
      </c>
      <c r="AS22" s="122">
        <f t="shared" ref="AS22" si="76">AR22</f>
        <v>5</v>
      </c>
      <c r="AT22" s="83">
        <f>HASIL!AT13</f>
        <v>5</v>
      </c>
      <c r="AU22" s="122">
        <f t="shared" si="18"/>
        <v>5</v>
      </c>
      <c r="AV22" s="47">
        <f>HASIL!AV13</f>
        <v>10</v>
      </c>
      <c r="AW22" s="47">
        <f>HASIL!AW13</f>
        <v>10</v>
      </c>
      <c r="AX22" s="23">
        <f>HASIL!AX13</f>
        <v>50</v>
      </c>
      <c r="AY22" s="24">
        <f t="shared" si="19"/>
        <v>50</v>
      </c>
      <c r="AZ22" s="113" t="str">
        <f>IF(AY22&lt;$P$8,"-",IF(AY22&gt;=$P$8,"v"))</f>
        <v>-</v>
      </c>
      <c r="BA22" s="113" t="str">
        <f>IF(AY22&lt;$P$8,"v",IF(AY22&gt;=$P$8,"-"))</f>
        <v>v</v>
      </c>
      <c r="BB22" s="114" t="str">
        <f>IF(AY22&gt;=$P$8+20,"Pengayaan",IF(AY22&gt;=$P$8,"Tuntas",IF(AY22&lt;$P$8,"Remedial")))</f>
        <v>Remedial</v>
      </c>
      <c r="BE22" s="22">
        <v>4</v>
      </c>
      <c r="BF22" s="82" t="str">
        <f t="shared" si="20"/>
        <v>HERIYANTO HERIYANTO</v>
      </c>
      <c r="BG22" s="110" t="s">
        <v>35</v>
      </c>
      <c r="BH22" s="22" t="s">
        <v>36</v>
      </c>
      <c r="BI22" s="22" t="s">
        <v>37</v>
      </c>
      <c r="BJ22" s="22" t="s">
        <v>38</v>
      </c>
      <c r="BN22" s="22">
        <v>4</v>
      </c>
      <c r="BO22" s="27" t="str">
        <f t="shared" si="21"/>
        <v/>
      </c>
      <c r="BP22" s="110" t="s">
        <v>35</v>
      </c>
      <c r="BQ22" s="22" t="s">
        <v>36</v>
      </c>
      <c r="BR22" s="22" t="s">
        <v>37</v>
      </c>
      <c r="BS22" s="22" t="s">
        <v>38</v>
      </c>
    </row>
    <row r="23" spans="1:71" x14ac:dyDescent="0.25">
      <c r="A23" s="37">
        <v>5</v>
      </c>
      <c r="B23" s="266">
        <f>HASIL!C14</f>
        <v>44173.316504629598</v>
      </c>
      <c r="C23" s="266"/>
      <c r="D23" s="255">
        <f>HASIL!E14</f>
        <v>44173.326064814799</v>
      </c>
      <c r="E23" s="256"/>
      <c r="F23" s="192">
        <f>HASIL!G14</f>
        <v>44173.326064814799</v>
      </c>
      <c r="G23" s="46" t="str">
        <f>HASIL!B14</f>
        <v>YULI YULI</v>
      </c>
      <c r="H23" s="83">
        <f>HASIL!H14</f>
        <v>0</v>
      </c>
      <c r="I23" s="122">
        <f t="shared" si="22"/>
        <v>0</v>
      </c>
      <c r="J23" s="83">
        <f>HASIL!J14</f>
        <v>5</v>
      </c>
      <c r="K23" s="122">
        <f t="shared" ref="K23" si="77">J23</f>
        <v>5</v>
      </c>
      <c r="L23" s="83">
        <f>HASIL!L14</f>
        <v>0</v>
      </c>
      <c r="M23" s="122">
        <f t="shared" ref="M23" si="78">L23</f>
        <v>0</v>
      </c>
      <c r="N23" s="83">
        <f>HASIL!N14</f>
        <v>0</v>
      </c>
      <c r="O23" s="122">
        <f t="shared" ref="O23" si="79">N23</f>
        <v>0</v>
      </c>
      <c r="P23" s="83">
        <f>HASIL!P14</f>
        <v>0</v>
      </c>
      <c r="Q23" s="122">
        <f t="shared" ref="Q23" si="80">P23</f>
        <v>0</v>
      </c>
      <c r="R23" s="83">
        <f>HASIL!R14</f>
        <v>0</v>
      </c>
      <c r="S23" s="122">
        <f t="shared" ref="S23" si="81">R23</f>
        <v>0</v>
      </c>
      <c r="T23" s="83">
        <f>HASIL!T14</f>
        <v>5</v>
      </c>
      <c r="U23" s="122">
        <f t="shared" ref="U23" si="82">T23</f>
        <v>5</v>
      </c>
      <c r="V23" s="83">
        <f>HASIL!V14</f>
        <v>0</v>
      </c>
      <c r="W23" s="122">
        <f t="shared" ref="W23" si="83">V23</f>
        <v>0</v>
      </c>
      <c r="X23" s="83">
        <f>HASIL!X14</f>
        <v>5</v>
      </c>
      <c r="Y23" s="122">
        <f t="shared" ref="Y23" si="84">X23</f>
        <v>5</v>
      </c>
      <c r="Z23" s="83">
        <f>HASIL!Z14</f>
        <v>0</v>
      </c>
      <c r="AA23" s="122">
        <f t="shared" ref="AA23" si="85">Z23</f>
        <v>0</v>
      </c>
      <c r="AB23" s="83">
        <f>HASIL!AB14</f>
        <v>0</v>
      </c>
      <c r="AC23" s="122">
        <f t="shared" ref="AC23" si="86">AB23</f>
        <v>0</v>
      </c>
      <c r="AD23" s="83">
        <f>HASIL!AD14</f>
        <v>0</v>
      </c>
      <c r="AE23" s="122">
        <f t="shared" ref="AE23" si="87">AD23</f>
        <v>0</v>
      </c>
      <c r="AF23" s="83">
        <f>HASIL!AF14</f>
        <v>0</v>
      </c>
      <c r="AG23" s="122">
        <f t="shared" ref="AG23" si="88">AF23</f>
        <v>0</v>
      </c>
      <c r="AH23" s="83">
        <f>HASIL!AH14</f>
        <v>5</v>
      </c>
      <c r="AI23" s="122">
        <f t="shared" ref="AI23" si="89">AH23</f>
        <v>5</v>
      </c>
      <c r="AJ23" s="83">
        <f>HASIL!AJ14</f>
        <v>0</v>
      </c>
      <c r="AK23" s="122">
        <f t="shared" ref="AK23" si="90">AJ23</f>
        <v>0</v>
      </c>
      <c r="AL23" s="83">
        <f>HASIL!AL14</f>
        <v>0</v>
      </c>
      <c r="AM23" s="122">
        <f t="shared" ref="AM23" si="91">AL23</f>
        <v>0</v>
      </c>
      <c r="AN23" s="83">
        <f>HASIL!AN14</f>
        <v>5</v>
      </c>
      <c r="AO23" s="122">
        <f t="shared" ref="AO23" si="92">AN23</f>
        <v>5</v>
      </c>
      <c r="AP23" s="83">
        <f>HASIL!AP14</f>
        <v>0</v>
      </c>
      <c r="AQ23" s="122">
        <f t="shared" ref="AQ23" si="93">AP23</f>
        <v>0</v>
      </c>
      <c r="AR23" s="83">
        <f>HASIL!AR14</f>
        <v>0</v>
      </c>
      <c r="AS23" s="122">
        <f t="shared" ref="AS23" si="94">AR23</f>
        <v>0</v>
      </c>
      <c r="AT23" s="83">
        <f>HASIL!AT14</f>
        <v>0</v>
      </c>
      <c r="AU23" s="122">
        <f t="shared" si="18"/>
        <v>0</v>
      </c>
      <c r="AV23" s="47">
        <f>HASIL!AV14</f>
        <v>5</v>
      </c>
      <c r="AW23" s="47">
        <f>HASIL!AW14</f>
        <v>15</v>
      </c>
      <c r="AX23" s="23">
        <f>HASIL!AX14</f>
        <v>25</v>
      </c>
      <c r="AY23" s="24">
        <f t="shared" si="19"/>
        <v>25</v>
      </c>
      <c r="AZ23" s="113" t="str">
        <f>IF(AY23&lt;$P$8,"-",IF(AY23&gt;=$P$8,"v"))</f>
        <v>-</v>
      </c>
      <c r="BA23" s="113" t="str">
        <f>IF(AY23&lt;$P$8,"v",IF(AY23&gt;=$P$8,"-"))</f>
        <v>v</v>
      </c>
      <c r="BB23" s="114" t="str">
        <f>IF(AY23&gt;=$P$8+20,"Pengayaan",IF(AY23&gt;=$P$8,"Tuntas",IF(AY23&lt;$P$8,"Remedial")))</f>
        <v>Remedial</v>
      </c>
      <c r="BE23" s="22">
        <v>5</v>
      </c>
      <c r="BF23" s="82" t="str">
        <f t="shared" si="20"/>
        <v>YULI YULI</v>
      </c>
      <c r="BG23" s="110" t="s">
        <v>35</v>
      </c>
      <c r="BH23" s="22" t="s">
        <v>36</v>
      </c>
      <c r="BI23" s="22" t="s">
        <v>37</v>
      </c>
      <c r="BJ23" s="22" t="s">
        <v>38</v>
      </c>
      <c r="BN23" s="22">
        <v>5</v>
      </c>
      <c r="BO23" s="27" t="str">
        <f t="shared" si="21"/>
        <v/>
      </c>
      <c r="BP23" s="110" t="s">
        <v>35</v>
      </c>
      <c r="BQ23" s="22" t="s">
        <v>36</v>
      </c>
      <c r="BR23" s="22" t="s">
        <v>37</v>
      </c>
      <c r="BS23" s="22" t="s">
        <v>38</v>
      </c>
    </row>
    <row r="24" spans="1:71" x14ac:dyDescent="0.25">
      <c r="A24" s="38">
        <v>6</v>
      </c>
      <c r="B24" s="266">
        <f>HASIL!C15</f>
        <v>44173.316238425898</v>
      </c>
      <c r="C24" s="266"/>
      <c r="D24" s="255">
        <f>HASIL!E15</f>
        <v>44173.326689814799</v>
      </c>
      <c r="E24" s="256"/>
      <c r="F24" s="192">
        <f>HASIL!G15</f>
        <v>44173.326689814799</v>
      </c>
      <c r="G24" s="46" t="str">
        <f>HASIL!B15</f>
        <v>YOSVITA SYAFITRI</v>
      </c>
      <c r="H24" s="83">
        <f>HASIL!H15</f>
        <v>0</v>
      </c>
      <c r="I24" s="122">
        <f t="shared" si="22"/>
        <v>0</v>
      </c>
      <c r="J24" s="83">
        <f>HASIL!J15</f>
        <v>5</v>
      </c>
      <c r="K24" s="122">
        <f t="shared" ref="K24" si="95">J24</f>
        <v>5</v>
      </c>
      <c r="L24" s="83">
        <f>HASIL!L15</f>
        <v>0</v>
      </c>
      <c r="M24" s="122">
        <f t="shared" ref="M24" si="96">L24</f>
        <v>0</v>
      </c>
      <c r="N24" s="83">
        <f>HASIL!N15</f>
        <v>0</v>
      </c>
      <c r="O24" s="122">
        <f t="shared" ref="O24" si="97">N24</f>
        <v>0</v>
      </c>
      <c r="P24" s="83">
        <f>HASIL!P15</f>
        <v>0</v>
      </c>
      <c r="Q24" s="122">
        <f t="shared" ref="Q24" si="98">P24</f>
        <v>0</v>
      </c>
      <c r="R24" s="83">
        <f>HASIL!R15</f>
        <v>0</v>
      </c>
      <c r="S24" s="122">
        <f t="shared" ref="S24" si="99">R24</f>
        <v>0</v>
      </c>
      <c r="T24" s="83">
        <f>HASIL!T15</f>
        <v>0</v>
      </c>
      <c r="U24" s="122">
        <f t="shared" ref="U24" si="100">T24</f>
        <v>0</v>
      </c>
      <c r="V24" s="83">
        <f>HASIL!V15</f>
        <v>0</v>
      </c>
      <c r="W24" s="122">
        <f t="shared" ref="W24" si="101">V24</f>
        <v>0</v>
      </c>
      <c r="X24" s="83">
        <f>HASIL!X15</f>
        <v>5</v>
      </c>
      <c r="Y24" s="122">
        <f t="shared" ref="Y24" si="102">X24</f>
        <v>5</v>
      </c>
      <c r="Z24" s="83">
        <f>HASIL!Z15</f>
        <v>0</v>
      </c>
      <c r="AA24" s="122">
        <f t="shared" ref="AA24" si="103">Z24</f>
        <v>0</v>
      </c>
      <c r="AB24" s="83">
        <f>HASIL!AB15</f>
        <v>0</v>
      </c>
      <c r="AC24" s="122">
        <f t="shared" ref="AC24" si="104">AB24</f>
        <v>0</v>
      </c>
      <c r="AD24" s="83">
        <f>HASIL!AD15</f>
        <v>0</v>
      </c>
      <c r="AE24" s="122">
        <f t="shared" ref="AE24" si="105">AD24</f>
        <v>0</v>
      </c>
      <c r="AF24" s="83">
        <f>HASIL!AF15</f>
        <v>5</v>
      </c>
      <c r="AG24" s="122">
        <f t="shared" ref="AG24" si="106">AF24</f>
        <v>5</v>
      </c>
      <c r="AH24" s="83">
        <f>HASIL!AH15</f>
        <v>0</v>
      </c>
      <c r="AI24" s="122">
        <f t="shared" ref="AI24" si="107">AH24</f>
        <v>0</v>
      </c>
      <c r="AJ24" s="83">
        <f>HASIL!AJ15</f>
        <v>5</v>
      </c>
      <c r="AK24" s="122">
        <f t="shared" ref="AK24" si="108">AJ24</f>
        <v>5</v>
      </c>
      <c r="AL24" s="83">
        <f>HASIL!AL15</f>
        <v>0</v>
      </c>
      <c r="AM24" s="122">
        <f t="shared" ref="AM24" si="109">AL24</f>
        <v>0</v>
      </c>
      <c r="AN24" s="83">
        <f>HASIL!AN15</f>
        <v>5</v>
      </c>
      <c r="AO24" s="122">
        <f t="shared" ref="AO24" si="110">AN24</f>
        <v>5</v>
      </c>
      <c r="AP24" s="83">
        <f>HASIL!AP15</f>
        <v>0</v>
      </c>
      <c r="AQ24" s="122">
        <f t="shared" ref="AQ24" si="111">AP24</f>
        <v>0</v>
      </c>
      <c r="AR24" s="83">
        <f>HASIL!AR15</f>
        <v>5</v>
      </c>
      <c r="AS24" s="122">
        <f t="shared" ref="AS24" si="112">AR24</f>
        <v>5</v>
      </c>
      <c r="AT24" s="83">
        <f>HASIL!AT15</f>
        <v>5</v>
      </c>
      <c r="AU24" s="122">
        <f t="shared" si="18"/>
        <v>5</v>
      </c>
      <c r="AV24" s="47">
        <f>HASIL!AV15</f>
        <v>7</v>
      </c>
      <c r="AW24" s="47">
        <f>HASIL!AW15</f>
        <v>13</v>
      </c>
      <c r="AX24" s="23">
        <f>HASIL!AX15</f>
        <v>35</v>
      </c>
      <c r="AY24" s="24">
        <f t="shared" si="19"/>
        <v>35</v>
      </c>
      <c r="AZ24" s="113" t="str">
        <f>IF(AY24&lt;$P$8,"-",IF(AY24&gt;=$P$8,"v"))</f>
        <v>-</v>
      </c>
      <c r="BA24" s="113" t="str">
        <f>IF(AY24&lt;$P$8,"v",IF(AY24&gt;=$P$8,"-"))</f>
        <v>v</v>
      </c>
      <c r="BB24" s="114" t="str">
        <f>IF(AY24&gt;=$P$8+20,"Pengayaan",IF(AY24&gt;=$P$8,"Tuntas",IF(AY24&lt;$P$8,"Remedial")))</f>
        <v>Remedial</v>
      </c>
      <c r="BE24" s="22">
        <v>6</v>
      </c>
      <c r="BF24" s="82" t="str">
        <f t="shared" si="20"/>
        <v>YOSVITA SYAFITRI</v>
      </c>
      <c r="BG24" s="110" t="s">
        <v>35</v>
      </c>
      <c r="BH24" s="22" t="s">
        <v>36</v>
      </c>
      <c r="BI24" s="22" t="s">
        <v>37</v>
      </c>
      <c r="BJ24" s="22" t="s">
        <v>38</v>
      </c>
      <c r="BN24" s="22">
        <v>6</v>
      </c>
      <c r="BO24" s="27" t="str">
        <f t="shared" si="21"/>
        <v/>
      </c>
      <c r="BP24" s="110" t="s">
        <v>35</v>
      </c>
      <c r="BQ24" s="22" t="s">
        <v>36</v>
      </c>
      <c r="BR24" s="22" t="s">
        <v>37</v>
      </c>
      <c r="BS24" s="22" t="s">
        <v>38</v>
      </c>
    </row>
    <row r="25" spans="1:71" x14ac:dyDescent="0.25">
      <c r="A25" s="37">
        <v>7</v>
      </c>
      <c r="B25" s="266">
        <f>HASIL!C16</f>
        <v>44173.314942129597</v>
      </c>
      <c r="C25" s="266"/>
      <c r="D25" s="255">
        <f>HASIL!E16</f>
        <v>44173.326770833301</v>
      </c>
      <c r="E25" s="256"/>
      <c r="F25" s="192">
        <f>HASIL!G16</f>
        <v>44173.326770833301</v>
      </c>
      <c r="G25" s="46" t="str">
        <f>HASIL!B16</f>
        <v>AGUNG MAHDANI</v>
      </c>
      <c r="H25" s="83">
        <f>HASIL!H16</f>
        <v>0</v>
      </c>
      <c r="I25" s="122">
        <f t="shared" si="22"/>
        <v>0</v>
      </c>
      <c r="J25" s="83">
        <f>HASIL!J16</f>
        <v>0</v>
      </c>
      <c r="K25" s="122">
        <f t="shared" ref="K25" si="113">J25</f>
        <v>0</v>
      </c>
      <c r="L25" s="83">
        <f>HASIL!L16</f>
        <v>5</v>
      </c>
      <c r="M25" s="122">
        <f t="shared" ref="M25" si="114">L25</f>
        <v>5</v>
      </c>
      <c r="N25" s="83">
        <f>HASIL!N16</f>
        <v>0</v>
      </c>
      <c r="O25" s="122">
        <f t="shared" ref="O25" si="115">N25</f>
        <v>0</v>
      </c>
      <c r="P25" s="83">
        <f>HASIL!P16</f>
        <v>0</v>
      </c>
      <c r="Q25" s="122">
        <f t="shared" ref="Q25" si="116">P25</f>
        <v>0</v>
      </c>
      <c r="R25" s="83">
        <f>HASIL!R16</f>
        <v>0</v>
      </c>
      <c r="S25" s="122">
        <f t="shared" ref="S25" si="117">R25</f>
        <v>0</v>
      </c>
      <c r="T25" s="83">
        <f>HASIL!T16</f>
        <v>0</v>
      </c>
      <c r="U25" s="122">
        <f t="shared" ref="U25" si="118">T25</f>
        <v>0</v>
      </c>
      <c r="V25" s="83">
        <f>HASIL!V16</f>
        <v>0</v>
      </c>
      <c r="W25" s="122">
        <f t="shared" ref="W25" si="119">V25</f>
        <v>0</v>
      </c>
      <c r="X25" s="83">
        <f>HASIL!X16</f>
        <v>0</v>
      </c>
      <c r="Y25" s="122">
        <f t="shared" ref="Y25" si="120">X25</f>
        <v>0</v>
      </c>
      <c r="Z25" s="83">
        <f>HASIL!Z16</f>
        <v>0</v>
      </c>
      <c r="AA25" s="122">
        <f t="shared" ref="AA25" si="121">Z25</f>
        <v>0</v>
      </c>
      <c r="AB25" s="83">
        <f>HASIL!AB16</f>
        <v>0</v>
      </c>
      <c r="AC25" s="122">
        <f t="shared" ref="AC25" si="122">AB25</f>
        <v>0</v>
      </c>
      <c r="AD25" s="83">
        <f>HASIL!AD16</f>
        <v>0</v>
      </c>
      <c r="AE25" s="122">
        <f t="shared" ref="AE25" si="123">AD25</f>
        <v>0</v>
      </c>
      <c r="AF25" s="83">
        <f>HASIL!AF16</f>
        <v>0</v>
      </c>
      <c r="AG25" s="122">
        <f t="shared" ref="AG25" si="124">AF25</f>
        <v>0</v>
      </c>
      <c r="AH25" s="83">
        <f>HASIL!AH16</f>
        <v>0</v>
      </c>
      <c r="AI25" s="122">
        <f t="shared" ref="AI25" si="125">AH25</f>
        <v>0</v>
      </c>
      <c r="AJ25" s="83">
        <f>HASIL!AJ16</f>
        <v>0</v>
      </c>
      <c r="AK25" s="122">
        <f t="shared" ref="AK25" si="126">AJ25</f>
        <v>0</v>
      </c>
      <c r="AL25" s="83">
        <f>HASIL!AL16</f>
        <v>0</v>
      </c>
      <c r="AM25" s="122">
        <f t="shared" ref="AM25" si="127">AL25</f>
        <v>0</v>
      </c>
      <c r="AN25" s="83">
        <f>HASIL!AN16</f>
        <v>0</v>
      </c>
      <c r="AO25" s="122">
        <f t="shared" ref="AO25" si="128">AN25</f>
        <v>0</v>
      </c>
      <c r="AP25" s="83">
        <f>HASIL!AP16</f>
        <v>5</v>
      </c>
      <c r="AQ25" s="122">
        <f t="shared" ref="AQ25" si="129">AP25</f>
        <v>5</v>
      </c>
      <c r="AR25" s="83">
        <f>HASIL!AR16</f>
        <v>0</v>
      </c>
      <c r="AS25" s="122">
        <f t="shared" ref="AS25" si="130">AR25</f>
        <v>0</v>
      </c>
      <c r="AT25" s="83">
        <f>HASIL!AT16</f>
        <v>0</v>
      </c>
      <c r="AU25" s="122">
        <f t="shared" si="18"/>
        <v>0</v>
      </c>
      <c r="AV25" s="47">
        <f>HASIL!AV16</f>
        <v>2</v>
      </c>
      <c r="AW25" s="47">
        <f>HASIL!AW16</f>
        <v>18</v>
      </c>
      <c r="AX25" s="23">
        <f>HASIL!AX16</f>
        <v>10</v>
      </c>
      <c r="AY25" s="24">
        <f t="shared" si="19"/>
        <v>10</v>
      </c>
      <c r="AZ25" s="113" t="str">
        <f>IF(AY25&lt;$P$8,"-",IF(AY25&gt;=$P$8,"v"))</f>
        <v>-</v>
      </c>
      <c r="BA25" s="113" t="str">
        <f>IF(AY25&lt;$P$8,"v",IF(AY25&gt;=$P$8,"-"))</f>
        <v>v</v>
      </c>
      <c r="BB25" s="114" t="str">
        <f>IF(AY25&gt;=$P$8+20,"Pengayaan",IF(AY25&gt;=$P$8,"Tuntas",IF(AY25&lt;$P$8,"Remedial")))</f>
        <v>Remedial</v>
      </c>
      <c r="BE25" s="22">
        <v>7</v>
      </c>
      <c r="BF25" s="82" t="str">
        <f t="shared" si="20"/>
        <v>AGUNG MAHDANI</v>
      </c>
      <c r="BG25" s="110" t="s">
        <v>35</v>
      </c>
      <c r="BH25" s="22" t="s">
        <v>36</v>
      </c>
      <c r="BI25" s="22" t="s">
        <v>37</v>
      </c>
      <c r="BJ25" s="22" t="s">
        <v>38</v>
      </c>
      <c r="BN25" s="22">
        <v>7</v>
      </c>
      <c r="BO25" s="27" t="str">
        <f t="shared" si="21"/>
        <v/>
      </c>
      <c r="BP25" s="110" t="s">
        <v>35</v>
      </c>
      <c r="BQ25" s="22" t="s">
        <v>36</v>
      </c>
      <c r="BR25" s="22" t="s">
        <v>37</v>
      </c>
      <c r="BS25" s="22" t="s">
        <v>38</v>
      </c>
    </row>
    <row r="26" spans="1:71" x14ac:dyDescent="0.25">
      <c r="A26" s="38">
        <v>8</v>
      </c>
      <c r="B26" s="266">
        <f>HASIL!C17</f>
        <v>44173.313587962999</v>
      </c>
      <c r="C26" s="266"/>
      <c r="D26" s="255">
        <f>HASIL!E17</f>
        <v>44173.3268171296</v>
      </c>
      <c r="E26" s="256"/>
      <c r="F26" s="192">
        <f>HASIL!G17</f>
        <v>44173.3268171296</v>
      </c>
      <c r="G26" s="46" t="str">
        <f>HASIL!B17</f>
        <v>ERI PRANANDA</v>
      </c>
      <c r="H26" s="83">
        <f>HASIL!H17</f>
        <v>0</v>
      </c>
      <c r="I26" s="122">
        <f t="shared" si="22"/>
        <v>0</v>
      </c>
      <c r="J26" s="83">
        <f>HASIL!J17</f>
        <v>0</v>
      </c>
      <c r="K26" s="122">
        <f t="shared" ref="K26" si="131">J26</f>
        <v>0</v>
      </c>
      <c r="L26" s="83">
        <f>HASIL!L17</f>
        <v>0</v>
      </c>
      <c r="M26" s="122">
        <f t="shared" ref="M26" si="132">L26</f>
        <v>0</v>
      </c>
      <c r="N26" s="83">
        <f>HASIL!N17</f>
        <v>5</v>
      </c>
      <c r="O26" s="122">
        <f t="shared" ref="O26" si="133">N26</f>
        <v>5</v>
      </c>
      <c r="P26" s="83">
        <f>HASIL!P17</f>
        <v>0</v>
      </c>
      <c r="Q26" s="122">
        <f t="shared" ref="Q26" si="134">P26</f>
        <v>0</v>
      </c>
      <c r="R26" s="83">
        <f>HASIL!R17</f>
        <v>0</v>
      </c>
      <c r="S26" s="122">
        <f t="shared" ref="S26" si="135">R26</f>
        <v>0</v>
      </c>
      <c r="T26" s="83">
        <f>HASIL!T17</f>
        <v>0</v>
      </c>
      <c r="U26" s="122">
        <f t="shared" ref="U26" si="136">T26</f>
        <v>0</v>
      </c>
      <c r="V26" s="83">
        <f>HASIL!V17</f>
        <v>0</v>
      </c>
      <c r="W26" s="122">
        <f t="shared" ref="W26" si="137">V26</f>
        <v>0</v>
      </c>
      <c r="X26" s="83">
        <f>HASIL!X17</f>
        <v>0</v>
      </c>
      <c r="Y26" s="122">
        <f t="shared" ref="Y26" si="138">X26</f>
        <v>0</v>
      </c>
      <c r="Z26" s="83">
        <f>HASIL!Z17</f>
        <v>5</v>
      </c>
      <c r="AA26" s="122">
        <f t="shared" ref="AA26" si="139">Z26</f>
        <v>5</v>
      </c>
      <c r="AB26" s="83">
        <f>HASIL!AB17</f>
        <v>0</v>
      </c>
      <c r="AC26" s="122">
        <f t="shared" ref="AC26" si="140">AB26</f>
        <v>0</v>
      </c>
      <c r="AD26" s="83">
        <f>HASIL!AD17</f>
        <v>0</v>
      </c>
      <c r="AE26" s="122">
        <f t="shared" ref="AE26" si="141">AD26</f>
        <v>0</v>
      </c>
      <c r="AF26" s="83">
        <f>HASIL!AF17</f>
        <v>0</v>
      </c>
      <c r="AG26" s="122">
        <f t="shared" ref="AG26" si="142">AF26</f>
        <v>0</v>
      </c>
      <c r="AH26" s="83">
        <f>HASIL!AH17</f>
        <v>5</v>
      </c>
      <c r="AI26" s="122">
        <f t="shared" ref="AI26" si="143">AH26</f>
        <v>5</v>
      </c>
      <c r="AJ26" s="83">
        <f>HASIL!AJ17</f>
        <v>0</v>
      </c>
      <c r="AK26" s="122">
        <f t="shared" ref="AK26" si="144">AJ26</f>
        <v>0</v>
      </c>
      <c r="AL26" s="83">
        <f>HASIL!AL17</f>
        <v>0</v>
      </c>
      <c r="AM26" s="122">
        <f t="shared" ref="AM26" si="145">AL26</f>
        <v>0</v>
      </c>
      <c r="AN26" s="83">
        <f>HASIL!AN17</f>
        <v>5</v>
      </c>
      <c r="AO26" s="122">
        <f t="shared" ref="AO26" si="146">AN26</f>
        <v>5</v>
      </c>
      <c r="AP26" s="83">
        <f>HASIL!AP17</f>
        <v>0</v>
      </c>
      <c r="AQ26" s="122">
        <f t="shared" ref="AQ26" si="147">AP26</f>
        <v>0</v>
      </c>
      <c r="AR26" s="83">
        <f>HASIL!AR17</f>
        <v>0</v>
      </c>
      <c r="AS26" s="122">
        <f t="shared" ref="AS26" si="148">AR26</f>
        <v>0</v>
      </c>
      <c r="AT26" s="83">
        <f>HASIL!AT17</f>
        <v>0</v>
      </c>
      <c r="AU26" s="122">
        <f t="shared" si="18"/>
        <v>0</v>
      </c>
      <c r="AV26" s="47">
        <f>HASIL!AV17</f>
        <v>4</v>
      </c>
      <c r="AW26" s="47">
        <f>HASIL!AW17</f>
        <v>16</v>
      </c>
      <c r="AX26" s="23">
        <f>HASIL!AX17</f>
        <v>20</v>
      </c>
      <c r="AY26" s="24">
        <f t="shared" si="19"/>
        <v>20</v>
      </c>
      <c r="AZ26" s="113" t="str">
        <f>IF(AY26&lt;$P$8,"-",IF(AY26&gt;=$P$8,"v"))</f>
        <v>-</v>
      </c>
      <c r="BA26" s="113" t="str">
        <f>IF(AY26&lt;$P$8,"v",IF(AY26&gt;=$P$8,"-"))</f>
        <v>v</v>
      </c>
      <c r="BB26" s="114" t="str">
        <f>IF(AY26&gt;=$P$8+20,"Pengayaan",IF(AY26&gt;=$P$8,"Tuntas",IF(AY26&lt;$P$8,"Remedial")))</f>
        <v>Remedial</v>
      </c>
      <c r="BE26" s="22">
        <v>8</v>
      </c>
      <c r="BF26" s="82" t="str">
        <f t="shared" si="20"/>
        <v>ERI PRANANDA</v>
      </c>
      <c r="BG26" s="110" t="s">
        <v>35</v>
      </c>
      <c r="BH26" s="22" t="s">
        <v>36</v>
      </c>
      <c r="BI26" s="22" t="s">
        <v>37</v>
      </c>
      <c r="BJ26" s="22" t="s">
        <v>38</v>
      </c>
      <c r="BN26" s="22">
        <v>8</v>
      </c>
      <c r="BO26" s="27" t="str">
        <f t="shared" si="21"/>
        <v/>
      </c>
      <c r="BP26" s="110" t="s">
        <v>35</v>
      </c>
      <c r="BQ26" s="22" t="s">
        <v>36</v>
      </c>
      <c r="BR26" s="22" t="s">
        <v>37</v>
      </c>
      <c r="BS26" s="22" t="s">
        <v>38</v>
      </c>
    </row>
    <row r="27" spans="1:71" x14ac:dyDescent="0.25">
      <c r="A27" s="37">
        <v>9</v>
      </c>
      <c r="B27" s="266">
        <f>HASIL!C18</f>
        <v>44173.323043981502</v>
      </c>
      <c r="C27" s="266"/>
      <c r="D27" s="255">
        <f>HASIL!E18</f>
        <v>44173.326874999999</v>
      </c>
      <c r="E27" s="256"/>
      <c r="F27" s="192">
        <f>HASIL!G18</f>
        <v>44173.326874999999</v>
      </c>
      <c r="G27" s="46" t="str">
        <f>HASIL!B18</f>
        <v>SITI HARTINAH</v>
      </c>
      <c r="H27" s="83">
        <f>HASIL!H18</f>
        <v>0</v>
      </c>
      <c r="I27" s="122">
        <f t="shared" si="22"/>
        <v>0</v>
      </c>
      <c r="J27" s="83">
        <f>HASIL!J18</f>
        <v>5</v>
      </c>
      <c r="K27" s="122">
        <f t="shared" ref="K27" si="149">J27</f>
        <v>5</v>
      </c>
      <c r="L27" s="83">
        <f>HASIL!L18</f>
        <v>0</v>
      </c>
      <c r="M27" s="122">
        <f t="shared" ref="M27" si="150">L27</f>
        <v>0</v>
      </c>
      <c r="N27" s="83">
        <f>HASIL!N18</f>
        <v>5</v>
      </c>
      <c r="O27" s="122">
        <f t="shared" ref="O27" si="151">N27</f>
        <v>5</v>
      </c>
      <c r="P27" s="83">
        <f>HASIL!P18</f>
        <v>5</v>
      </c>
      <c r="Q27" s="122">
        <f t="shared" ref="Q27" si="152">P27</f>
        <v>5</v>
      </c>
      <c r="R27" s="83">
        <f>HASIL!R18</f>
        <v>5</v>
      </c>
      <c r="S27" s="122">
        <f t="shared" ref="S27" si="153">R27</f>
        <v>5</v>
      </c>
      <c r="T27" s="83">
        <f>HASIL!T18</f>
        <v>0</v>
      </c>
      <c r="U27" s="122">
        <f t="shared" ref="U27" si="154">T27</f>
        <v>0</v>
      </c>
      <c r="V27" s="83">
        <f>HASIL!V18</f>
        <v>5</v>
      </c>
      <c r="W27" s="122">
        <f t="shared" ref="W27" si="155">V27</f>
        <v>5</v>
      </c>
      <c r="X27" s="83">
        <f>HASIL!X18</f>
        <v>5</v>
      </c>
      <c r="Y27" s="122">
        <f t="shared" ref="Y27" si="156">X27</f>
        <v>5</v>
      </c>
      <c r="Z27" s="83">
        <f>HASIL!Z18</f>
        <v>5</v>
      </c>
      <c r="AA27" s="122">
        <f t="shared" ref="AA27" si="157">Z27</f>
        <v>5</v>
      </c>
      <c r="AB27" s="83">
        <f>HASIL!AB18</f>
        <v>0</v>
      </c>
      <c r="AC27" s="122">
        <f t="shared" ref="AC27" si="158">AB27</f>
        <v>0</v>
      </c>
      <c r="AD27" s="83">
        <f>HASIL!AD18</f>
        <v>0</v>
      </c>
      <c r="AE27" s="122">
        <f t="shared" ref="AE27" si="159">AD27</f>
        <v>0</v>
      </c>
      <c r="AF27" s="83">
        <f>HASIL!AF18</f>
        <v>0</v>
      </c>
      <c r="AG27" s="122">
        <f t="shared" ref="AG27" si="160">AF27</f>
        <v>0</v>
      </c>
      <c r="AH27" s="83">
        <f>HASIL!AH18</f>
        <v>5</v>
      </c>
      <c r="AI27" s="122">
        <f t="shared" ref="AI27" si="161">AH27</f>
        <v>5</v>
      </c>
      <c r="AJ27" s="83">
        <f>HASIL!AJ18</f>
        <v>0</v>
      </c>
      <c r="AK27" s="122">
        <f t="shared" ref="AK27" si="162">AJ27</f>
        <v>0</v>
      </c>
      <c r="AL27" s="83">
        <f>HASIL!AL18</f>
        <v>0</v>
      </c>
      <c r="AM27" s="122">
        <f t="shared" ref="AM27" si="163">AL27</f>
        <v>0</v>
      </c>
      <c r="AN27" s="83">
        <f>HASIL!AN18</f>
        <v>5</v>
      </c>
      <c r="AO27" s="122">
        <f t="shared" ref="AO27" si="164">AN27</f>
        <v>5</v>
      </c>
      <c r="AP27" s="83">
        <f>HASIL!AP18</f>
        <v>5</v>
      </c>
      <c r="AQ27" s="122">
        <f t="shared" ref="AQ27" si="165">AP27</f>
        <v>5</v>
      </c>
      <c r="AR27" s="83">
        <f>HASIL!AR18</f>
        <v>0</v>
      </c>
      <c r="AS27" s="122">
        <f t="shared" ref="AS27" si="166">AR27</f>
        <v>0</v>
      </c>
      <c r="AT27" s="83">
        <f>HASIL!AT18</f>
        <v>5</v>
      </c>
      <c r="AU27" s="122">
        <f t="shared" si="18"/>
        <v>5</v>
      </c>
      <c r="AV27" s="47">
        <f>HASIL!AV18</f>
        <v>11</v>
      </c>
      <c r="AW27" s="47">
        <f>HASIL!AW18</f>
        <v>9</v>
      </c>
      <c r="AX27" s="23">
        <f>HASIL!AX18</f>
        <v>55</v>
      </c>
      <c r="AY27" s="24">
        <f t="shared" si="19"/>
        <v>55.000000000000007</v>
      </c>
      <c r="AZ27" s="113" t="str">
        <f>IF(AY27&lt;$P$8,"-",IF(AY27&gt;=$P$8,"v"))</f>
        <v>-</v>
      </c>
      <c r="BA27" s="113" t="str">
        <f>IF(AY27&lt;$P$8,"v",IF(AY27&gt;=$P$8,"-"))</f>
        <v>v</v>
      </c>
      <c r="BB27" s="114" t="str">
        <f>IF(AY27&gt;=$P$8+20,"Pengayaan",IF(AY27&gt;=$P$8,"Tuntas",IF(AY27&lt;$P$8,"Remedial")))</f>
        <v>Remedial</v>
      </c>
      <c r="BE27" s="22">
        <v>9</v>
      </c>
      <c r="BF27" s="82" t="str">
        <f t="shared" si="20"/>
        <v>SITI HARTINAH</v>
      </c>
      <c r="BG27" s="110" t="s">
        <v>35</v>
      </c>
      <c r="BH27" s="22" t="s">
        <v>36</v>
      </c>
      <c r="BI27" s="22" t="s">
        <v>37</v>
      </c>
      <c r="BJ27" s="22" t="s">
        <v>38</v>
      </c>
      <c r="BN27" s="22">
        <v>9</v>
      </c>
      <c r="BO27" s="27" t="str">
        <f t="shared" si="21"/>
        <v/>
      </c>
      <c r="BP27" s="110" t="s">
        <v>35</v>
      </c>
      <c r="BQ27" s="22" t="s">
        <v>36</v>
      </c>
      <c r="BR27" s="22" t="s">
        <v>37</v>
      </c>
      <c r="BS27" s="22" t="s">
        <v>38</v>
      </c>
    </row>
    <row r="28" spans="1:71" x14ac:dyDescent="0.25">
      <c r="A28" s="38">
        <v>10</v>
      </c>
      <c r="B28" s="266">
        <f>HASIL!C19</f>
        <v>44173.315393518496</v>
      </c>
      <c r="C28" s="266"/>
      <c r="D28" s="255">
        <f>HASIL!E19</f>
        <v>44173.327245370398</v>
      </c>
      <c r="E28" s="256"/>
      <c r="F28" s="192">
        <f>HASIL!G19</f>
        <v>44173.327245370398</v>
      </c>
      <c r="G28" s="46" t="str">
        <f>HASIL!B19</f>
        <v>YUHANA SAFITRI</v>
      </c>
      <c r="H28" s="83">
        <f>HASIL!H19</f>
        <v>5</v>
      </c>
      <c r="I28" s="122">
        <f t="shared" si="22"/>
        <v>5</v>
      </c>
      <c r="J28" s="83">
        <f>HASIL!J19</f>
        <v>5</v>
      </c>
      <c r="K28" s="122">
        <f t="shared" ref="K28" si="167">J28</f>
        <v>5</v>
      </c>
      <c r="L28" s="83">
        <f>HASIL!L19</f>
        <v>0</v>
      </c>
      <c r="M28" s="122">
        <f t="shared" ref="M28" si="168">L28</f>
        <v>0</v>
      </c>
      <c r="N28" s="83">
        <f>HASIL!N19</f>
        <v>0</v>
      </c>
      <c r="O28" s="122">
        <f t="shared" ref="O28" si="169">N28</f>
        <v>0</v>
      </c>
      <c r="P28" s="83">
        <f>HASIL!P19</f>
        <v>0</v>
      </c>
      <c r="Q28" s="122">
        <f t="shared" ref="Q28" si="170">P28</f>
        <v>0</v>
      </c>
      <c r="R28" s="83">
        <f>HASIL!R19</f>
        <v>0</v>
      </c>
      <c r="S28" s="122">
        <f t="shared" ref="S28" si="171">R28</f>
        <v>0</v>
      </c>
      <c r="T28" s="83">
        <f>HASIL!T19</f>
        <v>0</v>
      </c>
      <c r="U28" s="122">
        <f t="shared" ref="U28" si="172">T28</f>
        <v>0</v>
      </c>
      <c r="V28" s="83">
        <f>HASIL!V19</f>
        <v>0</v>
      </c>
      <c r="W28" s="122">
        <f t="shared" ref="W28" si="173">V28</f>
        <v>0</v>
      </c>
      <c r="X28" s="83">
        <f>HASIL!X19</f>
        <v>0</v>
      </c>
      <c r="Y28" s="122">
        <f t="shared" ref="Y28" si="174">X28</f>
        <v>0</v>
      </c>
      <c r="Z28" s="83">
        <f>HASIL!Z19</f>
        <v>5</v>
      </c>
      <c r="AA28" s="122">
        <f t="shared" ref="AA28" si="175">Z28</f>
        <v>5</v>
      </c>
      <c r="AB28" s="83">
        <f>HASIL!AB19</f>
        <v>5</v>
      </c>
      <c r="AC28" s="122">
        <f t="shared" ref="AC28" si="176">AB28</f>
        <v>5</v>
      </c>
      <c r="AD28" s="83">
        <f>HASIL!AD19</f>
        <v>0</v>
      </c>
      <c r="AE28" s="122">
        <f t="shared" ref="AE28" si="177">AD28</f>
        <v>0</v>
      </c>
      <c r="AF28" s="83">
        <f>HASIL!AF19</f>
        <v>0</v>
      </c>
      <c r="AG28" s="122">
        <f t="shared" ref="AG28" si="178">AF28</f>
        <v>0</v>
      </c>
      <c r="AH28" s="83">
        <f>HASIL!AH19</f>
        <v>0</v>
      </c>
      <c r="AI28" s="122">
        <f t="shared" ref="AI28" si="179">AH28</f>
        <v>0</v>
      </c>
      <c r="AJ28" s="83">
        <f>HASIL!AJ19</f>
        <v>5</v>
      </c>
      <c r="AK28" s="122">
        <f t="shared" ref="AK28" si="180">AJ28</f>
        <v>5</v>
      </c>
      <c r="AL28" s="83">
        <f>HASIL!AL19</f>
        <v>0</v>
      </c>
      <c r="AM28" s="122">
        <f t="shared" ref="AM28" si="181">AL28</f>
        <v>0</v>
      </c>
      <c r="AN28" s="83">
        <f>HASIL!AN19</f>
        <v>5</v>
      </c>
      <c r="AO28" s="122">
        <f t="shared" ref="AO28" si="182">AN28</f>
        <v>5</v>
      </c>
      <c r="AP28" s="83">
        <f>HASIL!AP19</f>
        <v>5</v>
      </c>
      <c r="AQ28" s="122">
        <f t="shared" ref="AQ28" si="183">AP28</f>
        <v>5</v>
      </c>
      <c r="AR28" s="83">
        <f>HASIL!AR19</f>
        <v>0</v>
      </c>
      <c r="AS28" s="122">
        <f t="shared" ref="AS28" si="184">AR28</f>
        <v>0</v>
      </c>
      <c r="AT28" s="83">
        <f>HASIL!AT19</f>
        <v>0</v>
      </c>
      <c r="AU28" s="122">
        <f t="shared" si="18"/>
        <v>0</v>
      </c>
      <c r="AV28" s="47">
        <f>HASIL!AV19</f>
        <v>7</v>
      </c>
      <c r="AW28" s="47">
        <f>HASIL!AW19</f>
        <v>13</v>
      </c>
      <c r="AX28" s="23">
        <f>HASIL!AX19</f>
        <v>35</v>
      </c>
      <c r="AY28" s="24">
        <f t="shared" si="19"/>
        <v>35</v>
      </c>
      <c r="AZ28" s="113" t="str">
        <f>IF(AY28&lt;$P$8,"-",IF(AY28&gt;=$P$8,"v"))</f>
        <v>-</v>
      </c>
      <c r="BA28" s="113" t="str">
        <f>IF(AY28&lt;$P$8,"v",IF(AY28&gt;=$P$8,"-"))</f>
        <v>v</v>
      </c>
      <c r="BB28" s="114" t="str">
        <f>IF(AY28&gt;=$P$8+20,"Pengayaan",IF(AY28&gt;=$P$8,"Tuntas",IF(AY28&lt;$P$8,"Remedial")))</f>
        <v>Remedial</v>
      </c>
      <c r="BE28" s="22">
        <v>10</v>
      </c>
      <c r="BF28" s="82" t="str">
        <f t="shared" si="20"/>
        <v>YUHANA SAFITRI</v>
      </c>
      <c r="BG28" s="110" t="s">
        <v>35</v>
      </c>
      <c r="BH28" s="22" t="s">
        <v>36</v>
      </c>
      <c r="BI28" s="22" t="s">
        <v>37</v>
      </c>
      <c r="BJ28" s="22" t="s">
        <v>38</v>
      </c>
      <c r="BN28" s="22">
        <v>10</v>
      </c>
      <c r="BO28" s="27" t="str">
        <f t="shared" si="21"/>
        <v/>
      </c>
      <c r="BP28" s="110" t="s">
        <v>35</v>
      </c>
      <c r="BQ28" s="22" t="s">
        <v>36</v>
      </c>
      <c r="BR28" s="22" t="s">
        <v>37</v>
      </c>
      <c r="BS28" s="22" t="s">
        <v>38</v>
      </c>
    </row>
    <row r="29" spans="1:71" x14ac:dyDescent="0.25">
      <c r="A29" s="37">
        <v>11</v>
      </c>
      <c r="B29" s="266">
        <f>HASIL!C20</f>
        <v>44173.325671296298</v>
      </c>
      <c r="C29" s="266"/>
      <c r="D29" s="255">
        <f>HASIL!E20</f>
        <v>44173.327523148102</v>
      </c>
      <c r="E29" s="256"/>
      <c r="F29" s="192">
        <f>HASIL!G20</f>
        <v>44173.327523148102</v>
      </c>
      <c r="G29" s="46" t="str">
        <f>HASIL!B20</f>
        <v>MUHAMMAD HIDAYAT</v>
      </c>
      <c r="H29" s="83">
        <f>HASIL!H20</f>
        <v>0</v>
      </c>
      <c r="I29" s="122">
        <f t="shared" si="22"/>
        <v>0</v>
      </c>
      <c r="J29" s="83">
        <f>HASIL!J20</f>
        <v>5</v>
      </c>
      <c r="K29" s="122">
        <f t="shared" ref="K29" si="185">J29</f>
        <v>5</v>
      </c>
      <c r="L29" s="83">
        <f>HASIL!L20</f>
        <v>0</v>
      </c>
      <c r="M29" s="122">
        <f t="shared" ref="M29" si="186">L29</f>
        <v>0</v>
      </c>
      <c r="N29" s="83">
        <f>HASIL!N20</f>
        <v>0</v>
      </c>
      <c r="O29" s="122">
        <f t="shared" ref="O29" si="187">N29</f>
        <v>0</v>
      </c>
      <c r="P29" s="83">
        <f>HASIL!P20</f>
        <v>0</v>
      </c>
      <c r="Q29" s="122">
        <f t="shared" ref="Q29" si="188">P29</f>
        <v>0</v>
      </c>
      <c r="R29" s="83">
        <f>HASIL!R20</f>
        <v>5</v>
      </c>
      <c r="S29" s="122">
        <f t="shared" ref="S29" si="189">R29</f>
        <v>5</v>
      </c>
      <c r="T29" s="83">
        <f>HASIL!T20</f>
        <v>0</v>
      </c>
      <c r="U29" s="122">
        <f t="shared" ref="U29" si="190">T29</f>
        <v>0</v>
      </c>
      <c r="V29" s="83">
        <f>HASIL!V20</f>
        <v>0</v>
      </c>
      <c r="W29" s="122">
        <f t="shared" ref="W29" si="191">V29</f>
        <v>0</v>
      </c>
      <c r="X29" s="83">
        <f>HASIL!X20</f>
        <v>0</v>
      </c>
      <c r="Y29" s="122">
        <f t="shared" ref="Y29" si="192">X29</f>
        <v>0</v>
      </c>
      <c r="Z29" s="83">
        <f>HASIL!Z20</f>
        <v>0</v>
      </c>
      <c r="AA29" s="122">
        <f t="shared" ref="AA29" si="193">Z29</f>
        <v>0</v>
      </c>
      <c r="AB29" s="83">
        <f>HASIL!AB20</f>
        <v>0</v>
      </c>
      <c r="AC29" s="122">
        <f t="shared" ref="AC29" si="194">AB29</f>
        <v>0</v>
      </c>
      <c r="AD29" s="83">
        <f>HASIL!AD20</f>
        <v>0</v>
      </c>
      <c r="AE29" s="122">
        <f t="shared" ref="AE29" si="195">AD29</f>
        <v>0</v>
      </c>
      <c r="AF29" s="83">
        <f>HASIL!AF20</f>
        <v>0</v>
      </c>
      <c r="AG29" s="122">
        <f t="shared" ref="AG29" si="196">AF29</f>
        <v>0</v>
      </c>
      <c r="AH29" s="83">
        <f>HASIL!AH20</f>
        <v>0</v>
      </c>
      <c r="AI29" s="122">
        <f t="shared" ref="AI29" si="197">AH29</f>
        <v>0</v>
      </c>
      <c r="AJ29" s="83">
        <f>HASIL!AJ20</f>
        <v>5</v>
      </c>
      <c r="AK29" s="122">
        <f t="shared" ref="AK29" si="198">AJ29</f>
        <v>5</v>
      </c>
      <c r="AL29" s="83">
        <f>HASIL!AL20</f>
        <v>0</v>
      </c>
      <c r="AM29" s="122">
        <f t="shared" ref="AM29" si="199">AL29</f>
        <v>0</v>
      </c>
      <c r="AN29" s="83">
        <f>HASIL!AN20</f>
        <v>0</v>
      </c>
      <c r="AO29" s="122">
        <f t="shared" ref="AO29" si="200">AN29</f>
        <v>0</v>
      </c>
      <c r="AP29" s="83">
        <f>HASIL!AP20</f>
        <v>0</v>
      </c>
      <c r="AQ29" s="122">
        <f t="shared" ref="AQ29" si="201">AP29</f>
        <v>0</v>
      </c>
      <c r="AR29" s="83">
        <f>HASIL!AR20</f>
        <v>0</v>
      </c>
      <c r="AS29" s="122">
        <f t="shared" ref="AS29" si="202">AR29</f>
        <v>0</v>
      </c>
      <c r="AT29" s="83">
        <f>HASIL!AT20</f>
        <v>5</v>
      </c>
      <c r="AU29" s="122">
        <f t="shared" si="18"/>
        <v>5</v>
      </c>
      <c r="AV29" s="47">
        <f>HASIL!AV20</f>
        <v>4</v>
      </c>
      <c r="AW29" s="47">
        <f>HASIL!AW20</f>
        <v>16</v>
      </c>
      <c r="AX29" s="23">
        <f>HASIL!AX20</f>
        <v>20</v>
      </c>
      <c r="AY29" s="24">
        <f t="shared" si="19"/>
        <v>20</v>
      </c>
      <c r="AZ29" s="113" t="str">
        <f>IF(AY29&lt;$P$8,"-",IF(AY29&gt;=$P$8,"v"))</f>
        <v>-</v>
      </c>
      <c r="BA29" s="113" t="str">
        <f>IF(AY29&lt;$P$8,"v",IF(AY29&gt;=$P$8,"-"))</f>
        <v>v</v>
      </c>
      <c r="BB29" s="114" t="str">
        <f>IF(AY29&gt;=$P$8+20,"Pengayaan",IF(AY29&gt;=$P$8,"Tuntas",IF(AY29&lt;$P$8,"Remedial")))</f>
        <v>Remedial</v>
      </c>
      <c r="BE29" s="22">
        <v>11</v>
      </c>
      <c r="BF29" s="82" t="str">
        <f t="shared" si="20"/>
        <v>MUHAMMAD HIDAYAT</v>
      </c>
      <c r="BG29" s="110" t="s">
        <v>35</v>
      </c>
      <c r="BH29" s="22" t="s">
        <v>36</v>
      </c>
      <c r="BI29" s="22" t="s">
        <v>37</v>
      </c>
      <c r="BJ29" s="22" t="s">
        <v>38</v>
      </c>
      <c r="BN29" s="22">
        <v>11</v>
      </c>
      <c r="BO29" s="27" t="str">
        <f t="shared" si="21"/>
        <v/>
      </c>
      <c r="BP29" s="110" t="s">
        <v>35</v>
      </c>
      <c r="BQ29" s="22" t="s">
        <v>36</v>
      </c>
      <c r="BR29" s="22" t="s">
        <v>37</v>
      </c>
      <c r="BS29" s="22" t="s">
        <v>38</v>
      </c>
    </row>
    <row r="30" spans="1:71" x14ac:dyDescent="0.25">
      <c r="A30" s="38">
        <v>12</v>
      </c>
      <c r="B30" s="266">
        <f>HASIL!C21</f>
        <v>44173.313101851803</v>
      </c>
      <c r="C30" s="266"/>
      <c r="D30" s="255">
        <f>HASIL!E21</f>
        <v>44173.327638888899</v>
      </c>
      <c r="E30" s="256"/>
      <c r="F30" s="192">
        <f>HASIL!G21</f>
        <v>44173.327638888899</v>
      </c>
      <c r="G30" s="46" t="str">
        <f>HASIL!B21</f>
        <v>SITI MAESARAH</v>
      </c>
      <c r="H30" s="83">
        <f>HASIL!H21</f>
        <v>0</v>
      </c>
      <c r="I30" s="122">
        <f t="shared" si="22"/>
        <v>0</v>
      </c>
      <c r="J30" s="83">
        <f>HASIL!J21</f>
        <v>5</v>
      </c>
      <c r="K30" s="122">
        <f t="shared" ref="K30" si="203">J30</f>
        <v>5</v>
      </c>
      <c r="L30" s="83">
        <f>HASIL!L21</f>
        <v>0</v>
      </c>
      <c r="M30" s="122">
        <f t="shared" ref="M30" si="204">L30</f>
        <v>0</v>
      </c>
      <c r="N30" s="83">
        <f>HASIL!N21</f>
        <v>0</v>
      </c>
      <c r="O30" s="122">
        <f t="shared" ref="O30" si="205">N30</f>
        <v>0</v>
      </c>
      <c r="P30" s="83">
        <f>HASIL!P21</f>
        <v>5</v>
      </c>
      <c r="Q30" s="122">
        <f t="shared" ref="Q30" si="206">P30</f>
        <v>5</v>
      </c>
      <c r="R30" s="83">
        <f>HASIL!R21</f>
        <v>0</v>
      </c>
      <c r="S30" s="122">
        <f t="shared" ref="S30" si="207">R30</f>
        <v>0</v>
      </c>
      <c r="T30" s="83">
        <f>HASIL!T21</f>
        <v>0</v>
      </c>
      <c r="U30" s="122">
        <f t="shared" ref="U30" si="208">T30</f>
        <v>0</v>
      </c>
      <c r="V30" s="83">
        <f>HASIL!V21</f>
        <v>0</v>
      </c>
      <c r="W30" s="122">
        <f t="shared" ref="W30" si="209">V30</f>
        <v>0</v>
      </c>
      <c r="X30" s="83">
        <f>HASIL!X21</f>
        <v>5</v>
      </c>
      <c r="Y30" s="122">
        <f t="shared" ref="Y30" si="210">X30</f>
        <v>5</v>
      </c>
      <c r="Z30" s="83">
        <f>HASIL!Z21</f>
        <v>5</v>
      </c>
      <c r="AA30" s="122">
        <f t="shared" ref="AA30" si="211">Z30</f>
        <v>5</v>
      </c>
      <c r="AB30" s="83">
        <f>HASIL!AB21</f>
        <v>0</v>
      </c>
      <c r="AC30" s="122">
        <f t="shared" ref="AC30" si="212">AB30</f>
        <v>0</v>
      </c>
      <c r="AD30" s="83">
        <f>HASIL!AD21</f>
        <v>0</v>
      </c>
      <c r="AE30" s="122">
        <f t="shared" ref="AE30" si="213">AD30</f>
        <v>0</v>
      </c>
      <c r="AF30" s="83">
        <f>HASIL!AF21</f>
        <v>0</v>
      </c>
      <c r="AG30" s="122">
        <f t="shared" ref="AG30" si="214">AF30</f>
        <v>0</v>
      </c>
      <c r="AH30" s="83">
        <f>HASIL!AH21</f>
        <v>0</v>
      </c>
      <c r="AI30" s="122">
        <f t="shared" ref="AI30" si="215">AH30</f>
        <v>0</v>
      </c>
      <c r="AJ30" s="83">
        <f>HASIL!AJ21</f>
        <v>5</v>
      </c>
      <c r="AK30" s="122">
        <f t="shared" ref="AK30" si="216">AJ30</f>
        <v>5</v>
      </c>
      <c r="AL30" s="83">
        <f>HASIL!AL21</f>
        <v>0</v>
      </c>
      <c r="AM30" s="122">
        <f t="shared" ref="AM30" si="217">AL30</f>
        <v>0</v>
      </c>
      <c r="AN30" s="83">
        <f>HASIL!AN21</f>
        <v>5</v>
      </c>
      <c r="AO30" s="122">
        <f t="shared" ref="AO30" si="218">AN30</f>
        <v>5</v>
      </c>
      <c r="AP30" s="83">
        <f>HASIL!AP21</f>
        <v>0</v>
      </c>
      <c r="AQ30" s="122">
        <f t="shared" ref="AQ30" si="219">AP30</f>
        <v>0</v>
      </c>
      <c r="AR30" s="83">
        <f>HASIL!AR21</f>
        <v>0</v>
      </c>
      <c r="AS30" s="122">
        <f t="shared" ref="AS30" si="220">AR30</f>
        <v>0</v>
      </c>
      <c r="AT30" s="83">
        <f>HASIL!AT21</f>
        <v>5</v>
      </c>
      <c r="AU30" s="122">
        <f t="shared" si="18"/>
        <v>5</v>
      </c>
      <c r="AV30" s="47">
        <f>HASIL!AV21</f>
        <v>7</v>
      </c>
      <c r="AW30" s="47">
        <f>HASIL!AW21</f>
        <v>13</v>
      </c>
      <c r="AX30" s="23">
        <f>HASIL!AX21</f>
        <v>35</v>
      </c>
      <c r="AY30" s="24">
        <f t="shared" si="19"/>
        <v>35</v>
      </c>
      <c r="AZ30" s="113" t="str">
        <f>IF(AY30&lt;$P$8,"-",IF(AY30&gt;=$P$8,"v"))</f>
        <v>-</v>
      </c>
      <c r="BA30" s="113" t="str">
        <f>IF(AY30&lt;$P$8,"v",IF(AY30&gt;=$P$8,"-"))</f>
        <v>v</v>
      </c>
      <c r="BB30" s="114" t="str">
        <f>IF(AY30&gt;=$P$8+20,"Pengayaan",IF(AY30&gt;=$P$8,"Tuntas",IF(AY30&lt;$P$8,"Remedial")))</f>
        <v>Remedial</v>
      </c>
      <c r="BE30" s="22">
        <v>12</v>
      </c>
      <c r="BF30" s="82" t="str">
        <f t="shared" si="20"/>
        <v>SITI MAESARAH</v>
      </c>
      <c r="BG30" s="110" t="s">
        <v>35</v>
      </c>
      <c r="BH30" s="22" t="s">
        <v>36</v>
      </c>
      <c r="BI30" s="22" t="s">
        <v>37</v>
      </c>
      <c r="BJ30" s="22" t="s">
        <v>38</v>
      </c>
      <c r="BN30" s="22">
        <v>12</v>
      </c>
      <c r="BO30" s="27" t="str">
        <f t="shared" si="21"/>
        <v/>
      </c>
      <c r="BP30" s="110" t="s">
        <v>35</v>
      </c>
      <c r="BQ30" s="22" t="s">
        <v>36</v>
      </c>
      <c r="BR30" s="22" t="s">
        <v>37</v>
      </c>
      <c r="BS30" s="22" t="s">
        <v>38</v>
      </c>
    </row>
    <row r="31" spans="1:71" x14ac:dyDescent="0.25">
      <c r="A31" s="37">
        <v>13</v>
      </c>
      <c r="B31" s="266">
        <f>HASIL!C22</f>
        <v>44173.313738425903</v>
      </c>
      <c r="C31" s="266"/>
      <c r="D31" s="255">
        <f>HASIL!E22</f>
        <v>44173.328344907401</v>
      </c>
      <c r="E31" s="256"/>
      <c r="F31" s="192">
        <f>HASIL!G22</f>
        <v>44173.328344907401</v>
      </c>
      <c r="G31" s="46" t="str">
        <f>HASIL!B22</f>
        <v>MUHAMMAD MAHENDRA</v>
      </c>
      <c r="H31" s="83">
        <f>HASIL!H22</f>
        <v>5</v>
      </c>
      <c r="I31" s="122">
        <f t="shared" si="22"/>
        <v>5</v>
      </c>
      <c r="J31" s="83">
        <f>HASIL!J22</f>
        <v>0</v>
      </c>
      <c r="K31" s="122">
        <f t="shared" ref="K31" si="221">J31</f>
        <v>0</v>
      </c>
      <c r="L31" s="83">
        <f>HASIL!L22</f>
        <v>0</v>
      </c>
      <c r="M31" s="122">
        <f t="shared" ref="M31" si="222">L31</f>
        <v>0</v>
      </c>
      <c r="N31" s="83">
        <f>HASIL!N22</f>
        <v>5</v>
      </c>
      <c r="O31" s="122">
        <f t="shared" ref="O31" si="223">N31</f>
        <v>5</v>
      </c>
      <c r="P31" s="83">
        <f>HASIL!P22</f>
        <v>0</v>
      </c>
      <c r="Q31" s="122">
        <f t="shared" ref="Q31" si="224">P31</f>
        <v>0</v>
      </c>
      <c r="R31" s="83">
        <f>HASIL!R22</f>
        <v>0</v>
      </c>
      <c r="S31" s="122">
        <f t="shared" ref="S31" si="225">R31</f>
        <v>0</v>
      </c>
      <c r="T31" s="83">
        <f>HASIL!T22</f>
        <v>0</v>
      </c>
      <c r="U31" s="122">
        <f t="shared" ref="U31" si="226">T31</f>
        <v>0</v>
      </c>
      <c r="V31" s="83">
        <f>HASIL!V22</f>
        <v>0</v>
      </c>
      <c r="W31" s="122">
        <f t="shared" ref="W31" si="227">V31</f>
        <v>0</v>
      </c>
      <c r="X31" s="83">
        <f>HASIL!X22</f>
        <v>5</v>
      </c>
      <c r="Y31" s="122">
        <f t="shared" ref="Y31" si="228">X31</f>
        <v>5</v>
      </c>
      <c r="Z31" s="83">
        <f>HASIL!Z22</f>
        <v>5</v>
      </c>
      <c r="AA31" s="122">
        <f t="shared" ref="AA31" si="229">Z31</f>
        <v>5</v>
      </c>
      <c r="AB31" s="83">
        <f>HASIL!AB22</f>
        <v>0</v>
      </c>
      <c r="AC31" s="122">
        <f t="shared" ref="AC31" si="230">AB31</f>
        <v>0</v>
      </c>
      <c r="AD31" s="83">
        <f>HASIL!AD22</f>
        <v>0</v>
      </c>
      <c r="AE31" s="122">
        <f t="shared" ref="AE31" si="231">AD31</f>
        <v>0</v>
      </c>
      <c r="AF31" s="83">
        <f>HASIL!AF22</f>
        <v>0</v>
      </c>
      <c r="AG31" s="122">
        <f t="shared" ref="AG31" si="232">AF31</f>
        <v>0</v>
      </c>
      <c r="AH31" s="83">
        <f>HASIL!AH22</f>
        <v>0</v>
      </c>
      <c r="AI31" s="122">
        <f t="shared" ref="AI31" si="233">AH31</f>
        <v>0</v>
      </c>
      <c r="AJ31" s="83">
        <f>HASIL!AJ22</f>
        <v>0</v>
      </c>
      <c r="AK31" s="122">
        <f t="shared" ref="AK31" si="234">AJ31</f>
        <v>0</v>
      </c>
      <c r="AL31" s="83">
        <f>HASIL!AL22</f>
        <v>0</v>
      </c>
      <c r="AM31" s="122">
        <f t="shared" ref="AM31" si="235">AL31</f>
        <v>0</v>
      </c>
      <c r="AN31" s="83">
        <f>HASIL!AN22</f>
        <v>5</v>
      </c>
      <c r="AO31" s="122">
        <f t="shared" ref="AO31" si="236">AN31</f>
        <v>5</v>
      </c>
      <c r="AP31" s="83">
        <f>HASIL!AP22</f>
        <v>5</v>
      </c>
      <c r="AQ31" s="122">
        <f t="shared" ref="AQ31" si="237">AP31</f>
        <v>5</v>
      </c>
      <c r="AR31" s="83">
        <f>HASIL!AR22</f>
        <v>0</v>
      </c>
      <c r="AS31" s="122">
        <f t="shared" ref="AS31" si="238">AR31</f>
        <v>0</v>
      </c>
      <c r="AT31" s="83">
        <f>HASIL!AT22</f>
        <v>0</v>
      </c>
      <c r="AU31" s="122">
        <f t="shared" si="18"/>
        <v>0</v>
      </c>
      <c r="AV31" s="47">
        <f>HASIL!AV22</f>
        <v>6</v>
      </c>
      <c r="AW31" s="47">
        <f>HASIL!AW22</f>
        <v>14</v>
      </c>
      <c r="AX31" s="23">
        <f>HASIL!AX22</f>
        <v>30</v>
      </c>
      <c r="AY31" s="24">
        <f t="shared" si="19"/>
        <v>30</v>
      </c>
      <c r="AZ31" s="113" t="str">
        <f>IF(AY31&lt;$P$8,"-",IF(AY31&gt;=$P$8,"v"))</f>
        <v>-</v>
      </c>
      <c r="BA31" s="113" t="str">
        <f>IF(AY31&lt;$P$8,"v",IF(AY31&gt;=$P$8,"-"))</f>
        <v>v</v>
      </c>
      <c r="BB31" s="114" t="str">
        <f>IF(AY31&gt;=$P$8+20,"Pengayaan",IF(AY31&gt;=$P$8,"Tuntas",IF(AY31&lt;$P$8,"Remedial")))</f>
        <v>Remedial</v>
      </c>
      <c r="BE31" s="22">
        <v>13</v>
      </c>
      <c r="BF31" s="82" t="str">
        <f t="shared" si="20"/>
        <v>MUHAMMAD MAHENDRA</v>
      </c>
      <c r="BG31" s="110" t="s">
        <v>35</v>
      </c>
      <c r="BH31" s="22" t="s">
        <v>36</v>
      </c>
      <c r="BI31" s="22" t="s">
        <v>37</v>
      </c>
      <c r="BJ31" s="22" t="s">
        <v>38</v>
      </c>
      <c r="BN31" s="22">
        <v>13</v>
      </c>
      <c r="BO31" s="27" t="str">
        <f t="shared" si="21"/>
        <v/>
      </c>
      <c r="BP31" s="110" t="s">
        <v>35</v>
      </c>
      <c r="BQ31" s="22" t="s">
        <v>36</v>
      </c>
      <c r="BR31" s="22" t="s">
        <v>37</v>
      </c>
      <c r="BS31" s="22" t="s">
        <v>38</v>
      </c>
    </row>
    <row r="32" spans="1:71" x14ac:dyDescent="0.25">
      <c r="A32" s="38">
        <v>14</v>
      </c>
      <c r="B32" s="266">
        <f>HASIL!C23</f>
        <v>44173.313912037003</v>
      </c>
      <c r="C32" s="266"/>
      <c r="D32" s="255">
        <f>HASIL!E23</f>
        <v>44173.328807870399</v>
      </c>
      <c r="E32" s="256"/>
      <c r="F32" s="192">
        <f>HASIL!G23</f>
        <v>44173.328807870399</v>
      </c>
      <c r="G32" s="46" t="str">
        <f>HASIL!B23</f>
        <v>MUHAMMAD HAKIM</v>
      </c>
      <c r="H32" s="83">
        <f>HASIL!H23</f>
        <v>0</v>
      </c>
      <c r="I32" s="122">
        <f t="shared" si="22"/>
        <v>0</v>
      </c>
      <c r="J32" s="83">
        <f>HASIL!J23</f>
        <v>5</v>
      </c>
      <c r="K32" s="122">
        <f t="shared" ref="K32" si="239">J32</f>
        <v>5</v>
      </c>
      <c r="L32" s="83">
        <f>HASIL!L23</f>
        <v>5</v>
      </c>
      <c r="M32" s="122">
        <f t="shared" ref="M32" si="240">L32</f>
        <v>5</v>
      </c>
      <c r="N32" s="83">
        <f>HASIL!N23</f>
        <v>5</v>
      </c>
      <c r="O32" s="122">
        <f t="shared" ref="O32" si="241">N32</f>
        <v>5</v>
      </c>
      <c r="P32" s="83">
        <f>HASIL!P23</f>
        <v>0</v>
      </c>
      <c r="Q32" s="122">
        <f t="shared" ref="Q32" si="242">P32</f>
        <v>0</v>
      </c>
      <c r="R32" s="83">
        <f>HASIL!R23</f>
        <v>0</v>
      </c>
      <c r="S32" s="122">
        <f t="shared" ref="S32" si="243">R32</f>
        <v>0</v>
      </c>
      <c r="T32" s="83">
        <f>HASIL!T23</f>
        <v>5</v>
      </c>
      <c r="U32" s="122">
        <f t="shared" ref="U32" si="244">T32</f>
        <v>5</v>
      </c>
      <c r="V32" s="83">
        <f>HASIL!V23</f>
        <v>0</v>
      </c>
      <c r="W32" s="122">
        <f t="shared" ref="W32" si="245">V32</f>
        <v>0</v>
      </c>
      <c r="X32" s="83">
        <f>HASIL!X23</f>
        <v>5</v>
      </c>
      <c r="Y32" s="122">
        <f t="shared" ref="Y32" si="246">X32</f>
        <v>5</v>
      </c>
      <c r="Z32" s="83">
        <f>HASIL!Z23</f>
        <v>5</v>
      </c>
      <c r="AA32" s="122">
        <f t="shared" ref="AA32" si="247">Z32</f>
        <v>5</v>
      </c>
      <c r="AB32" s="83">
        <f>HASIL!AB23</f>
        <v>0</v>
      </c>
      <c r="AC32" s="122">
        <f t="shared" ref="AC32" si="248">AB32</f>
        <v>0</v>
      </c>
      <c r="AD32" s="83">
        <f>HASIL!AD23</f>
        <v>5</v>
      </c>
      <c r="AE32" s="122">
        <f t="shared" ref="AE32" si="249">AD32</f>
        <v>5</v>
      </c>
      <c r="AF32" s="83">
        <f>HASIL!AF23</f>
        <v>0</v>
      </c>
      <c r="AG32" s="122">
        <f t="shared" ref="AG32" si="250">AF32</f>
        <v>0</v>
      </c>
      <c r="AH32" s="83">
        <f>HASIL!AH23</f>
        <v>0</v>
      </c>
      <c r="AI32" s="122">
        <f t="shared" ref="AI32" si="251">AH32</f>
        <v>0</v>
      </c>
      <c r="AJ32" s="83">
        <f>HASIL!AJ23</f>
        <v>5</v>
      </c>
      <c r="AK32" s="122">
        <f t="shared" ref="AK32" si="252">AJ32</f>
        <v>5</v>
      </c>
      <c r="AL32" s="83">
        <f>HASIL!AL23</f>
        <v>0</v>
      </c>
      <c r="AM32" s="122">
        <f t="shared" ref="AM32" si="253">AL32</f>
        <v>0</v>
      </c>
      <c r="AN32" s="83">
        <f>HASIL!AN23</f>
        <v>5</v>
      </c>
      <c r="AO32" s="122">
        <f t="shared" ref="AO32" si="254">AN32</f>
        <v>5</v>
      </c>
      <c r="AP32" s="83">
        <f>HASIL!AP23</f>
        <v>5</v>
      </c>
      <c r="AQ32" s="122">
        <f t="shared" ref="AQ32" si="255">AP32</f>
        <v>5</v>
      </c>
      <c r="AR32" s="83">
        <f>HASIL!AR23</f>
        <v>5</v>
      </c>
      <c r="AS32" s="122">
        <f t="shared" ref="AS32" si="256">AR32</f>
        <v>5</v>
      </c>
      <c r="AT32" s="83">
        <f>HASIL!AT23</f>
        <v>5</v>
      </c>
      <c r="AU32" s="122">
        <f t="shared" si="18"/>
        <v>5</v>
      </c>
      <c r="AV32" s="47">
        <f>HASIL!AV23</f>
        <v>12</v>
      </c>
      <c r="AW32" s="47">
        <f>HASIL!AW23</f>
        <v>8</v>
      </c>
      <c r="AX32" s="23">
        <f>HASIL!AX23</f>
        <v>60</v>
      </c>
      <c r="AY32" s="24">
        <f t="shared" si="19"/>
        <v>60</v>
      </c>
      <c r="AZ32" s="113" t="str">
        <f>IF(AY32&lt;$P$8,"-",IF(AY32&gt;=$P$8,"v"))</f>
        <v>-</v>
      </c>
      <c r="BA32" s="113" t="str">
        <f>IF(AY32&lt;$P$8,"v",IF(AY32&gt;=$P$8,"-"))</f>
        <v>v</v>
      </c>
      <c r="BB32" s="114" t="str">
        <f>IF(AY32&gt;=$P$8+20,"Pengayaan",IF(AY32&gt;=$P$8,"Tuntas",IF(AY32&lt;$P$8,"Remedial")))</f>
        <v>Remedial</v>
      </c>
      <c r="BE32" s="22">
        <v>14</v>
      </c>
      <c r="BF32" s="82" t="str">
        <f t="shared" si="20"/>
        <v>MUHAMMAD HAKIM</v>
      </c>
      <c r="BG32" s="110" t="s">
        <v>35</v>
      </c>
      <c r="BH32" s="22" t="s">
        <v>36</v>
      </c>
      <c r="BI32" s="22" t="s">
        <v>37</v>
      </c>
      <c r="BJ32" s="22" t="s">
        <v>38</v>
      </c>
      <c r="BN32" s="22">
        <v>14</v>
      </c>
      <c r="BO32" s="27" t="str">
        <f t="shared" si="21"/>
        <v/>
      </c>
      <c r="BP32" s="110" t="s">
        <v>35</v>
      </c>
      <c r="BQ32" s="22" t="s">
        <v>36</v>
      </c>
      <c r="BR32" s="22" t="s">
        <v>37</v>
      </c>
      <c r="BS32" s="22" t="s">
        <v>38</v>
      </c>
    </row>
    <row r="33" spans="1:71" x14ac:dyDescent="0.25">
      <c r="A33" s="37">
        <v>15</v>
      </c>
      <c r="B33" s="266">
        <f>HASIL!C24</f>
        <v>44173.313750000001</v>
      </c>
      <c r="C33" s="266"/>
      <c r="D33" s="255">
        <f>HASIL!E24</f>
        <v>44173.329143518502</v>
      </c>
      <c r="E33" s="256"/>
      <c r="F33" s="192">
        <f>HASIL!G24</f>
        <v>44173.329143518502</v>
      </c>
      <c r="G33" s="46" t="str">
        <f>HASIL!B24</f>
        <v>JUWAN MARSAH</v>
      </c>
      <c r="H33" s="83">
        <f>HASIL!H24</f>
        <v>0</v>
      </c>
      <c r="I33" s="122">
        <f t="shared" si="22"/>
        <v>0</v>
      </c>
      <c r="J33" s="83">
        <f>HASIL!J24</f>
        <v>5</v>
      </c>
      <c r="K33" s="122">
        <f t="shared" ref="K33" si="257">J33</f>
        <v>5</v>
      </c>
      <c r="L33" s="83">
        <f>HASIL!L24</f>
        <v>0</v>
      </c>
      <c r="M33" s="122">
        <f t="shared" ref="M33" si="258">L33</f>
        <v>0</v>
      </c>
      <c r="N33" s="83">
        <f>HASIL!N24</f>
        <v>0</v>
      </c>
      <c r="O33" s="122">
        <f t="shared" ref="O33" si="259">N33</f>
        <v>0</v>
      </c>
      <c r="P33" s="83">
        <f>HASIL!P24</f>
        <v>0</v>
      </c>
      <c r="Q33" s="122">
        <f t="shared" ref="Q33" si="260">P33</f>
        <v>0</v>
      </c>
      <c r="R33" s="83">
        <f>HASIL!R24</f>
        <v>0</v>
      </c>
      <c r="S33" s="122">
        <f t="shared" ref="S33" si="261">R33</f>
        <v>0</v>
      </c>
      <c r="T33" s="83">
        <f>HASIL!T24</f>
        <v>5</v>
      </c>
      <c r="U33" s="122">
        <f t="shared" ref="U33" si="262">T33</f>
        <v>5</v>
      </c>
      <c r="V33" s="83">
        <f>HASIL!V24</f>
        <v>0</v>
      </c>
      <c r="W33" s="122">
        <f t="shared" ref="W33" si="263">V33</f>
        <v>0</v>
      </c>
      <c r="X33" s="83">
        <f>HASIL!X24</f>
        <v>5</v>
      </c>
      <c r="Y33" s="122">
        <f t="shared" ref="Y33" si="264">X33</f>
        <v>5</v>
      </c>
      <c r="Z33" s="83">
        <f>HASIL!Z24</f>
        <v>5</v>
      </c>
      <c r="AA33" s="122">
        <f t="shared" ref="AA33" si="265">Z33</f>
        <v>5</v>
      </c>
      <c r="AB33" s="83">
        <f>HASIL!AB24</f>
        <v>0</v>
      </c>
      <c r="AC33" s="122">
        <f t="shared" ref="AC33" si="266">AB33</f>
        <v>0</v>
      </c>
      <c r="AD33" s="83">
        <f>HASIL!AD24</f>
        <v>0</v>
      </c>
      <c r="AE33" s="122">
        <f t="shared" ref="AE33" si="267">AD33</f>
        <v>0</v>
      </c>
      <c r="AF33" s="83">
        <f>HASIL!AF24</f>
        <v>5</v>
      </c>
      <c r="AG33" s="122">
        <f t="shared" ref="AG33" si="268">AF33</f>
        <v>5</v>
      </c>
      <c r="AH33" s="83">
        <f>HASIL!AH24</f>
        <v>5</v>
      </c>
      <c r="AI33" s="122">
        <f t="shared" ref="AI33" si="269">AH33</f>
        <v>5</v>
      </c>
      <c r="AJ33" s="83">
        <f>HASIL!AJ24</f>
        <v>0</v>
      </c>
      <c r="AK33" s="122">
        <f t="shared" ref="AK33" si="270">AJ33</f>
        <v>0</v>
      </c>
      <c r="AL33" s="83">
        <f>HASIL!AL24</f>
        <v>5</v>
      </c>
      <c r="AM33" s="122">
        <f t="shared" ref="AM33" si="271">AL33</f>
        <v>5</v>
      </c>
      <c r="AN33" s="83">
        <f>HASIL!AN24</f>
        <v>5</v>
      </c>
      <c r="AO33" s="122">
        <f t="shared" ref="AO33" si="272">AN33</f>
        <v>5</v>
      </c>
      <c r="AP33" s="83">
        <f>HASIL!AP24</f>
        <v>0</v>
      </c>
      <c r="AQ33" s="122">
        <f t="shared" ref="AQ33" si="273">AP33</f>
        <v>0</v>
      </c>
      <c r="AR33" s="83">
        <f>HASIL!AR24</f>
        <v>5</v>
      </c>
      <c r="AS33" s="122">
        <f t="shared" ref="AS33" si="274">AR33</f>
        <v>5</v>
      </c>
      <c r="AT33" s="83">
        <f>HASIL!AT24</f>
        <v>5</v>
      </c>
      <c r="AU33" s="122">
        <f t="shared" si="18"/>
        <v>5</v>
      </c>
      <c r="AV33" s="47">
        <f>HASIL!AV24</f>
        <v>10</v>
      </c>
      <c r="AW33" s="47">
        <f>HASIL!AW24</f>
        <v>10</v>
      </c>
      <c r="AX33" s="23">
        <f>HASIL!AX24</f>
        <v>50</v>
      </c>
      <c r="AY33" s="24">
        <f t="shared" si="19"/>
        <v>50</v>
      </c>
      <c r="AZ33" s="113" t="str">
        <f>IF(AY33&lt;$P$8,"-",IF(AY33&gt;=$P$8,"v"))</f>
        <v>-</v>
      </c>
      <c r="BA33" s="113" t="str">
        <f>IF(AY33&lt;$P$8,"v",IF(AY33&gt;=$P$8,"-"))</f>
        <v>v</v>
      </c>
      <c r="BB33" s="114" t="str">
        <f>IF(AY33&gt;=$P$8+20,"Pengayaan",IF(AY33&gt;=$P$8,"Tuntas",IF(AY33&lt;$P$8,"Remedial")))</f>
        <v>Remedial</v>
      </c>
      <c r="BE33" s="22">
        <v>15</v>
      </c>
      <c r="BF33" s="82" t="str">
        <f t="shared" si="20"/>
        <v>JUWAN MARSAH</v>
      </c>
      <c r="BG33" s="110" t="s">
        <v>35</v>
      </c>
      <c r="BH33" s="22" t="s">
        <v>36</v>
      </c>
      <c r="BI33" s="22" t="s">
        <v>37</v>
      </c>
      <c r="BJ33" s="22" t="s">
        <v>38</v>
      </c>
      <c r="BN33" s="22">
        <v>15</v>
      </c>
      <c r="BO33" s="27" t="str">
        <f t="shared" si="21"/>
        <v/>
      </c>
      <c r="BP33" s="110" t="s">
        <v>35</v>
      </c>
      <c r="BQ33" s="22" t="s">
        <v>36</v>
      </c>
      <c r="BR33" s="22" t="s">
        <v>37</v>
      </c>
      <c r="BS33" s="22" t="s">
        <v>38</v>
      </c>
    </row>
    <row r="34" spans="1:71" x14ac:dyDescent="0.25">
      <c r="A34" s="38">
        <v>16</v>
      </c>
      <c r="B34" s="266">
        <f>HASIL!C25</f>
        <v>44173.326585648101</v>
      </c>
      <c r="C34" s="266"/>
      <c r="D34" s="255">
        <f>HASIL!E25</f>
        <v>44173.329178240703</v>
      </c>
      <c r="E34" s="256"/>
      <c r="F34" s="192">
        <f>HASIL!G25</f>
        <v>44173.329178240703</v>
      </c>
      <c r="G34" s="46" t="str">
        <f>HASIL!B25</f>
        <v>AKHMAD SYAHPUTRA</v>
      </c>
      <c r="H34" s="83">
        <f>HASIL!H25</f>
        <v>0</v>
      </c>
      <c r="I34" s="122">
        <f t="shared" si="22"/>
        <v>0</v>
      </c>
      <c r="J34" s="83">
        <f>HASIL!J25</f>
        <v>0</v>
      </c>
      <c r="K34" s="122">
        <f t="shared" ref="K34" si="275">J34</f>
        <v>0</v>
      </c>
      <c r="L34" s="83">
        <f>HASIL!L25</f>
        <v>0</v>
      </c>
      <c r="M34" s="122">
        <f t="shared" ref="M34" si="276">L34</f>
        <v>0</v>
      </c>
      <c r="N34" s="83">
        <f>HASIL!N25</f>
        <v>0</v>
      </c>
      <c r="O34" s="122">
        <f t="shared" ref="O34" si="277">N34</f>
        <v>0</v>
      </c>
      <c r="P34" s="83">
        <f>HASIL!P25</f>
        <v>0</v>
      </c>
      <c r="Q34" s="122">
        <f t="shared" ref="Q34" si="278">P34</f>
        <v>0</v>
      </c>
      <c r="R34" s="83">
        <f>HASIL!R25</f>
        <v>0</v>
      </c>
      <c r="S34" s="122">
        <f t="shared" ref="S34" si="279">R34</f>
        <v>0</v>
      </c>
      <c r="T34" s="83">
        <f>HASIL!T25</f>
        <v>5</v>
      </c>
      <c r="U34" s="122">
        <f t="shared" ref="U34" si="280">T34</f>
        <v>5</v>
      </c>
      <c r="V34" s="83">
        <f>HASIL!V25</f>
        <v>0</v>
      </c>
      <c r="W34" s="122">
        <f t="shared" ref="W34" si="281">V34</f>
        <v>0</v>
      </c>
      <c r="X34" s="83">
        <f>HASIL!X25</f>
        <v>0</v>
      </c>
      <c r="Y34" s="122">
        <f t="shared" ref="Y34" si="282">X34</f>
        <v>0</v>
      </c>
      <c r="Z34" s="83">
        <f>HASIL!Z25</f>
        <v>0</v>
      </c>
      <c r="AA34" s="122">
        <f t="shared" ref="AA34" si="283">Z34</f>
        <v>0</v>
      </c>
      <c r="AB34" s="83">
        <f>HASIL!AB25</f>
        <v>0</v>
      </c>
      <c r="AC34" s="122">
        <f t="shared" ref="AC34" si="284">AB34</f>
        <v>0</v>
      </c>
      <c r="AD34" s="83">
        <f>HASIL!AD25</f>
        <v>5</v>
      </c>
      <c r="AE34" s="122">
        <f t="shared" ref="AE34" si="285">AD34</f>
        <v>5</v>
      </c>
      <c r="AF34" s="83">
        <f>HASIL!AF25</f>
        <v>0</v>
      </c>
      <c r="AG34" s="122">
        <f t="shared" ref="AG34" si="286">AF34</f>
        <v>0</v>
      </c>
      <c r="AH34" s="83">
        <f>HASIL!AH25</f>
        <v>0</v>
      </c>
      <c r="AI34" s="122">
        <f t="shared" ref="AI34" si="287">AH34</f>
        <v>0</v>
      </c>
      <c r="AJ34" s="83">
        <f>HASIL!AJ25</f>
        <v>0</v>
      </c>
      <c r="AK34" s="122">
        <f t="shared" ref="AK34" si="288">AJ34</f>
        <v>0</v>
      </c>
      <c r="AL34" s="83">
        <f>HASIL!AL25</f>
        <v>0</v>
      </c>
      <c r="AM34" s="122">
        <f t="shared" ref="AM34" si="289">AL34</f>
        <v>0</v>
      </c>
      <c r="AN34" s="83">
        <f>HASIL!AN25</f>
        <v>5</v>
      </c>
      <c r="AO34" s="122">
        <f t="shared" ref="AO34" si="290">AN34</f>
        <v>5</v>
      </c>
      <c r="AP34" s="83">
        <f>HASIL!AP25</f>
        <v>0</v>
      </c>
      <c r="AQ34" s="122">
        <f t="shared" ref="AQ34" si="291">AP34</f>
        <v>0</v>
      </c>
      <c r="AR34" s="83">
        <f>HASIL!AR25</f>
        <v>0</v>
      </c>
      <c r="AS34" s="122">
        <f t="shared" ref="AS34" si="292">AR34</f>
        <v>0</v>
      </c>
      <c r="AT34" s="83">
        <f>HASIL!AT25</f>
        <v>0</v>
      </c>
      <c r="AU34" s="122">
        <f t="shared" si="18"/>
        <v>0</v>
      </c>
      <c r="AV34" s="47">
        <f>HASIL!AV25</f>
        <v>3</v>
      </c>
      <c r="AW34" s="47">
        <f>HASIL!AW25</f>
        <v>17</v>
      </c>
      <c r="AX34" s="23">
        <f>HASIL!AX25</f>
        <v>15</v>
      </c>
      <c r="AY34" s="24">
        <f t="shared" si="19"/>
        <v>15</v>
      </c>
      <c r="AZ34" s="113" t="str">
        <f>IF(AY34&lt;$P$8,"-",IF(AY34&gt;=$P$8,"v"))</f>
        <v>-</v>
      </c>
      <c r="BA34" s="113" t="str">
        <f>IF(AY34&lt;$P$8,"v",IF(AY34&gt;=$P$8,"-"))</f>
        <v>v</v>
      </c>
      <c r="BB34" s="114" t="str">
        <f>IF(AY34&gt;=$P$8+20,"Pengayaan",IF(AY34&gt;=$P$8,"Tuntas",IF(AY34&lt;$P$8,"Remedial")))</f>
        <v>Remedial</v>
      </c>
      <c r="BE34" s="22">
        <v>16</v>
      </c>
      <c r="BF34" s="82" t="str">
        <f t="shared" si="20"/>
        <v>AKHMAD SYAHPUTRA</v>
      </c>
      <c r="BG34" s="110" t="s">
        <v>35</v>
      </c>
      <c r="BH34" s="22" t="s">
        <v>36</v>
      </c>
      <c r="BI34" s="22" t="s">
        <v>37</v>
      </c>
      <c r="BJ34" s="22" t="s">
        <v>38</v>
      </c>
      <c r="BN34" s="22">
        <v>16</v>
      </c>
      <c r="BO34" s="27" t="str">
        <f t="shared" si="21"/>
        <v/>
      </c>
      <c r="BP34" s="110" t="s">
        <v>35</v>
      </c>
      <c r="BQ34" s="22" t="s">
        <v>36</v>
      </c>
      <c r="BR34" s="22" t="s">
        <v>37</v>
      </c>
      <c r="BS34" s="22" t="s">
        <v>38</v>
      </c>
    </row>
    <row r="35" spans="1:71" x14ac:dyDescent="0.25">
      <c r="A35" s="37">
        <v>17</v>
      </c>
      <c r="B35" s="266">
        <f>HASIL!C26</f>
        <v>44173.3140740741</v>
      </c>
      <c r="C35" s="266"/>
      <c r="D35" s="255">
        <f>HASIL!E26</f>
        <v>44173.329560185201</v>
      </c>
      <c r="E35" s="256"/>
      <c r="F35" s="192">
        <f>HASIL!G26</f>
        <v>44173.329560185201</v>
      </c>
      <c r="G35" s="46" t="str">
        <f>HASIL!B26</f>
        <v>RAHMAT RAHMAT</v>
      </c>
      <c r="H35" s="83">
        <f>HASIL!H26</f>
        <v>0</v>
      </c>
      <c r="I35" s="122">
        <f t="shared" si="22"/>
        <v>0</v>
      </c>
      <c r="J35" s="83">
        <f>HASIL!J26</f>
        <v>0</v>
      </c>
      <c r="K35" s="122">
        <f t="shared" ref="K35" si="293">J35</f>
        <v>0</v>
      </c>
      <c r="L35" s="83">
        <f>HASIL!L26</f>
        <v>0</v>
      </c>
      <c r="M35" s="122">
        <f t="shared" ref="M35" si="294">L35</f>
        <v>0</v>
      </c>
      <c r="N35" s="83">
        <f>HASIL!N26</f>
        <v>0</v>
      </c>
      <c r="O35" s="122">
        <f t="shared" ref="O35" si="295">N35</f>
        <v>0</v>
      </c>
      <c r="P35" s="83">
        <f>HASIL!P26</f>
        <v>0</v>
      </c>
      <c r="Q35" s="122">
        <f t="shared" ref="Q35" si="296">P35</f>
        <v>0</v>
      </c>
      <c r="R35" s="83">
        <f>HASIL!R26</f>
        <v>0</v>
      </c>
      <c r="S35" s="122">
        <f t="shared" ref="S35" si="297">R35</f>
        <v>0</v>
      </c>
      <c r="T35" s="83">
        <f>HASIL!T26</f>
        <v>5</v>
      </c>
      <c r="U35" s="122">
        <f t="shared" ref="U35" si="298">T35</f>
        <v>5</v>
      </c>
      <c r="V35" s="83">
        <f>HASIL!V26</f>
        <v>0</v>
      </c>
      <c r="W35" s="122">
        <f t="shared" ref="W35" si="299">V35</f>
        <v>0</v>
      </c>
      <c r="X35" s="83">
        <f>HASIL!X26</f>
        <v>0</v>
      </c>
      <c r="Y35" s="122">
        <f t="shared" ref="Y35" si="300">X35</f>
        <v>0</v>
      </c>
      <c r="Z35" s="83">
        <f>HASIL!Z26</f>
        <v>0</v>
      </c>
      <c r="AA35" s="122">
        <f t="shared" ref="AA35" si="301">Z35</f>
        <v>0</v>
      </c>
      <c r="AB35" s="83">
        <f>HASIL!AB26</f>
        <v>5</v>
      </c>
      <c r="AC35" s="122">
        <f t="shared" ref="AC35" si="302">AB35</f>
        <v>5</v>
      </c>
      <c r="AD35" s="83">
        <f>HASIL!AD26</f>
        <v>0</v>
      </c>
      <c r="AE35" s="122">
        <f t="shared" ref="AE35" si="303">AD35</f>
        <v>0</v>
      </c>
      <c r="AF35" s="83">
        <f>HASIL!AF26</f>
        <v>5</v>
      </c>
      <c r="AG35" s="122">
        <f t="shared" ref="AG35" si="304">AF35</f>
        <v>5</v>
      </c>
      <c r="AH35" s="83">
        <f>HASIL!AH26</f>
        <v>0</v>
      </c>
      <c r="AI35" s="122">
        <f t="shared" ref="AI35" si="305">AH35</f>
        <v>0</v>
      </c>
      <c r="AJ35" s="83">
        <f>HASIL!AJ26</f>
        <v>0</v>
      </c>
      <c r="AK35" s="122">
        <f t="shared" ref="AK35" si="306">AJ35</f>
        <v>0</v>
      </c>
      <c r="AL35" s="83">
        <f>HASIL!AL26</f>
        <v>0</v>
      </c>
      <c r="AM35" s="122">
        <f t="shared" ref="AM35" si="307">AL35</f>
        <v>0</v>
      </c>
      <c r="AN35" s="83">
        <f>HASIL!AN26</f>
        <v>5</v>
      </c>
      <c r="AO35" s="122">
        <f t="shared" ref="AO35" si="308">AN35</f>
        <v>5</v>
      </c>
      <c r="AP35" s="83">
        <f>HASIL!AP26</f>
        <v>0</v>
      </c>
      <c r="AQ35" s="122">
        <f t="shared" ref="AQ35" si="309">AP35</f>
        <v>0</v>
      </c>
      <c r="AR35" s="83">
        <f>HASIL!AR26</f>
        <v>0</v>
      </c>
      <c r="AS35" s="122">
        <f t="shared" ref="AS35" si="310">AR35</f>
        <v>0</v>
      </c>
      <c r="AT35" s="83">
        <f>HASIL!AT26</f>
        <v>5</v>
      </c>
      <c r="AU35" s="122">
        <f t="shared" si="18"/>
        <v>5</v>
      </c>
      <c r="AV35" s="47">
        <f>HASIL!AV26</f>
        <v>5</v>
      </c>
      <c r="AW35" s="47">
        <f>HASIL!AW26</f>
        <v>15</v>
      </c>
      <c r="AX35" s="23">
        <f>HASIL!AX26</f>
        <v>25</v>
      </c>
      <c r="AY35" s="24">
        <f t="shared" si="19"/>
        <v>25</v>
      </c>
      <c r="AZ35" s="113" t="str">
        <f>IF(AY35&lt;$P$8,"-",IF(AY35&gt;=$P$8,"v"))</f>
        <v>-</v>
      </c>
      <c r="BA35" s="113" t="str">
        <f>IF(AY35&lt;$P$8,"v",IF(AY35&gt;=$P$8,"-"))</f>
        <v>v</v>
      </c>
      <c r="BB35" s="114" t="str">
        <f>IF(AY35&gt;=$P$8+20,"Pengayaan",IF(AY35&gt;=$P$8,"Tuntas",IF(AY35&lt;$P$8,"Remedial")))</f>
        <v>Remedial</v>
      </c>
      <c r="BE35" s="22">
        <v>17</v>
      </c>
      <c r="BF35" s="82" t="str">
        <f t="shared" si="20"/>
        <v>RAHMAT RAHMAT</v>
      </c>
      <c r="BG35" s="110" t="s">
        <v>35</v>
      </c>
      <c r="BH35" s="22" t="s">
        <v>36</v>
      </c>
      <c r="BI35" s="22" t="s">
        <v>37</v>
      </c>
      <c r="BJ35" s="22" t="s">
        <v>38</v>
      </c>
      <c r="BN35" s="22">
        <v>17</v>
      </c>
      <c r="BO35" s="27" t="str">
        <f t="shared" si="21"/>
        <v/>
      </c>
      <c r="BP35" s="110" t="s">
        <v>35</v>
      </c>
      <c r="BQ35" s="22" t="s">
        <v>36</v>
      </c>
      <c r="BR35" s="22" t="s">
        <v>37</v>
      </c>
      <c r="BS35" s="22" t="s">
        <v>38</v>
      </c>
    </row>
    <row r="36" spans="1:71" x14ac:dyDescent="0.25">
      <c r="A36" s="38">
        <v>18</v>
      </c>
      <c r="B36" s="266">
        <f>HASIL!C27</f>
        <v>44173.3128587963</v>
      </c>
      <c r="C36" s="266"/>
      <c r="D36" s="255">
        <f>HASIL!E27</f>
        <v>44173.329780092601</v>
      </c>
      <c r="E36" s="256"/>
      <c r="F36" s="192">
        <f>HASIL!G27</f>
        <v>44173.329780092601</v>
      </c>
      <c r="G36" s="46" t="str">
        <f>HASIL!B27</f>
        <v>ALVEDA FEBRIYANTI</v>
      </c>
      <c r="H36" s="83">
        <f>HASIL!H27</f>
        <v>0</v>
      </c>
      <c r="I36" s="122">
        <f t="shared" si="22"/>
        <v>0</v>
      </c>
      <c r="J36" s="83">
        <f>HASIL!J27</f>
        <v>0</v>
      </c>
      <c r="K36" s="122">
        <f t="shared" ref="K36" si="311">J36</f>
        <v>0</v>
      </c>
      <c r="L36" s="83">
        <f>HASIL!L27</f>
        <v>0</v>
      </c>
      <c r="M36" s="122">
        <f t="shared" ref="M36" si="312">L36</f>
        <v>0</v>
      </c>
      <c r="N36" s="83">
        <f>HASIL!N27</f>
        <v>0</v>
      </c>
      <c r="O36" s="122">
        <f t="shared" ref="O36" si="313">N36</f>
        <v>0</v>
      </c>
      <c r="P36" s="83">
        <f>HASIL!P27</f>
        <v>0</v>
      </c>
      <c r="Q36" s="122">
        <f t="shared" ref="Q36" si="314">P36</f>
        <v>0</v>
      </c>
      <c r="R36" s="83">
        <f>HASIL!R27</f>
        <v>5</v>
      </c>
      <c r="S36" s="122">
        <f t="shared" ref="S36" si="315">R36</f>
        <v>5</v>
      </c>
      <c r="T36" s="83">
        <f>HASIL!T27</f>
        <v>0</v>
      </c>
      <c r="U36" s="122">
        <f t="shared" ref="U36" si="316">T36</f>
        <v>0</v>
      </c>
      <c r="V36" s="83">
        <f>HASIL!V27</f>
        <v>0</v>
      </c>
      <c r="W36" s="122">
        <f t="shared" ref="W36" si="317">V36</f>
        <v>0</v>
      </c>
      <c r="X36" s="83">
        <f>HASIL!X27</f>
        <v>5</v>
      </c>
      <c r="Y36" s="122">
        <f t="shared" ref="Y36" si="318">X36</f>
        <v>5</v>
      </c>
      <c r="Z36" s="83">
        <f>HASIL!Z27</f>
        <v>0</v>
      </c>
      <c r="AA36" s="122">
        <f t="shared" ref="AA36" si="319">Z36</f>
        <v>0</v>
      </c>
      <c r="AB36" s="83">
        <f>HASIL!AB27</f>
        <v>0</v>
      </c>
      <c r="AC36" s="122">
        <f t="shared" ref="AC36" si="320">AB36</f>
        <v>0</v>
      </c>
      <c r="AD36" s="83">
        <f>HASIL!AD27</f>
        <v>0</v>
      </c>
      <c r="AE36" s="122">
        <f t="shared" ref="AE36" si="321">AD36</f>
        <v>0</v>
      </c>
      <c r="AF36" s="83">
        <f>HASIL!AF27</f>
        <v>5</v>
      </c>
      <c r="AG36" s="122">
        <f t="shared" ref="AG36" si="322">AF36</f>
        <v>5</v>
      </c>
      <c r="AH36" s="83">
        <f>HASIL!AH27</f>
        <v>5</v>
      </c>
      <c r="AI36" s="122">
        <f t="shared" ref="AI36" si="323">AH36</f>
        <v>5</v>
      </c>
      <c r="AJ36" s="83">
        <f>HASIL!AJ27</f>
        <v>0</v>
      </c>
      <c r="AK36" s="122">
        <f t="shared" ref="AK36" si="324">AJ36</f>
        <v>0</v>
      </c>
      <c r="AL36" s="83">
        <f>HASIL!AL27</f>
        <v>0</v>
      </c>
      <c r="AM36" s="122">
        <f t="shared" ref="AM36" si="325">AL36</f>
        <v>0</v>
      </c>
      <c r="AN36" s="83">
        <f>HASIL!AN27</f>
        <v>5</v>
      </c>
      <c r="AO36" s="122">
        <f t="shared" ref="AO36" si="326">AN36</f>
        <v>5</v>
      </c>
      <c r="AP36" s="83">
        <f>HASIL!AP27</f>
        <v>0</v>
      </c>
      <c r="AQ36" s="122">
        <f t="shared" ref="AQ36" si="327">AP36</f>
        <v>0</v>
      </c>
      <c r="AR36" s="83">
        <f>HASIL!AR27</f>
        <v>5</v>
      </c>
      <c r="AS36" s="122">
        <f t="shared" ref="AS36" si="328">AR36</f>
        <v>5</v>
      </c>
      <c r="AT36" s="83">
        <f>HASIL!AT27</f>
        <v>0</v>
      </c>
      <c r="AU36" s="122">
        <f t="shared" si="18"/>
        <v>0</v>
      </c>
      <c r="AV36" s="47">
        <f>HASIL!AV27</f>
        <v>6</v>
      </c>
      <c r="AW36" s="47">
        <f>HASIL!AW27</f>
        <v>14</v>
      </c>
      <c r="AX36" s="23">
        <f>HASIL!AX27</f>
        <v>30</v>
      </c>
      <c r="AY36" s="24">
        <f t="shared" si="19"/>
        <v>30</v>
      </c>
      <c r="AZ36" s="113" t="str">
        <f>IF(AY36&lt;$P$8,"-",IF(AY36&gt;=$P$8,"v"))</f>
        <v>-</v>
      </c>
      <c r="BA36" s="113" t="str">
        <f>IF(AY36&lt;$P$8,"v",IF(AY36&gt;=$P$8,"-"))</f>
        <v>v</v>
      </c>
      <c r="BB36" s="114" t="str">
        <f>IF(AY36&gt;=$P$8+20,"Pengayaan",IF(AY36&gt;=$P$8,"Tuntas",IF(AY36&lt;$P$8,"Remedial")))</f>
        <v>Remedial</v>
      </c>
      <c r="BE36" s="22">
        <v>18</v>
      </c>
      <c r="BF36" s="82" t="str">
        <f t="shared" si="20"/>
        <v>ALVEDA FEBRIYANTI</v>
      </c>
      <c r="BG36" s="110" t="s">
        <v>35</v>
      </c>
      <c r="BH36" s="22" t="s">
        <v>36</v>
      </c>
      <c r="BI36" s="22" t="s">
        <v>37</v>
      </c>
      <c r="BJ36" s="22" t="s">
        <v>38</v>
      </c>
      <c r="BN36" s="22">
        <v>18</v>
      </c>
      <c r="BO36" s="27" t="str">
        <f t="shared" si="21"/>
        <v/>
      </c>
      <c r="BP36" s="110" t="s">
        <v>35</v>
      </c>
      <c r="BQ36" s="22" t="s">
        <v>36</v>
      </c>
      <c r="BR36" s="22" t="s">
        <v>37</v>
      </c>
      <c r="BS36" s="22" t="s">
        <v>38</v>
      </c>
    </row>
    <row r="37" spans="1:71" x14ac:dyDescent="0.25">
      <c r="A37" s="37">
        <v>19</v>
      </c>
      <c r="B37" s="266">
        <f>HASIL!C28</f>
        <v>44173.315104166701</v>
      </c>
      <c r="C37" s="266"/>
      <c r="D37" s="255">
        <f>HASIL!E28</f>
        <v>44173.330069444397</v>
      </c>
      <c r="E37" s="256"/>
      <c r="F37" s="192">
        <f>HASIL!G28</f>
        <v>44173.330069444397</v>
      </c>
      <c r="G37" s="46" t="str">
        <f>HASIL!B28</f>
        <v>AGUS ANTONI</v>
      </c>
      <c r="H37" s="83">
        <f>HASIL!H28</f>
        <v>0</v>
      </c>
      <c r="I37" s="122">
        <f t="shared" si="22"/>
        <v>0</v>
      </c>
      <c r="J37" s="83">
        <f>HASIL!J28</f>
        <v>5</v>
      </c>
      <c r="K37" s="122">
        <f t="shared" ref="K37" si="329">J37</f>
        <v>5</v>
      </c>
      <c r="L37" s="83">
        <f>HASIL!L28</f>
        <v>0</v>
      </c>
      <c r="M37" s="122">
        <f t="shared" ref="M37" si="330">L37</f>
        <v>0</v>
      </c>
      <c r="N37" s="83">
        <f>HASIL!N28</f>
        <v>0</v>
      </c>
      <c r="O37" s="122">
        <f t="shared" ref="O37" si="331">N37</f>
        <v>0</v>
      </c>
      <c r="P37" s="83">
        <f>HASIL!P28</f>
        <v>0</v>
      </c>
      <c r="Q37" s="122">
        <f t="shared" ref="Q37" si="332">P37</f>
        <v>0</v>
      </c>
      <c r="R37" s="83">
        <f>HASIL!R28</f>
        <v>0</v>
      </c>
      <c r="S37" s="122">
        <f t="shared" ref="S37" si="333">R37</f>
        <v>0</v>
      </c>
      <c r="T37" s="83">
        <f>HASIL!T28</f>
        <v>0</v>
      </c>
      <c r="U37" s="122">
        <f t="shared" ref="U37" si="334">T37</f>
        <v>0</v>
      </c>
      <c r="V37" s="83">
        <f>HASIL!V28</f>
        <v>0</v>
      </c>
      <c r="W37" s="122">
        <f t="shared" ref="W37" si="335">V37</f>
        <v>0</v>
      </c>
      <c r="X37" s="83">
        <f>HASIL!X28</f>
        <v>0</v>
      </c>
      <c r="Y37" s="122">
        <f t="shared" ref="Y37" si="336">X37</f>
        <v>0</v>
      </c>
      <c r="Z37" s="83">
        <f>HASIL!Z28</f>
        <v>5</v>
      </c>
      <c r="AA37" s="122">
        <f t="shared" ref="AA37" si="337">Z37</f>
        <v>5</v>
      </c>
      <c r="AB37" s="83">
        <f>HASIL!AB28</f>
        <v>0</v>
      </c>
      <c r="AC37" s="122">
        <f t="shared" ref="AC37" si="338">AB37</f>
        <v>0</v>
      </c>
      <c r="AD37" s="83">
        <f>HASIL!AD28</f>
        <v>0</v>
      </c>
      <c r="AE37" s="122">
        <f t="shared" ref="AE37" si="339">AD37</f>
        <v>0</v>
      </c>
      <c r="AF37" s="83">
        <f>HASIL!AF28</f>
        <v>0</v>
      </c>
      <c r="AG37" s="122">
        <f t="shared" ref="AG37" si="340">AF37</f>
        <v>0</v>
      </c>
      <c r="AH37" s="83">
        <f>HASIL!AH28</f>
        <v>0</v>
      </c>
      <c r="AI37" s="122">
        <f t="shared" ref="AI37" si="341">AH37</f>
        <v>0</v>
      </c>
      <c r="AJ37" s="83">
        <f>HASIL!AJ28</f>
        <v>5</v>
      </c>
      <c r="AK37" s="122">
        <f t="shared" ref="AK37" si="342">AJ37</f>
        <v>5</v>
      </c>
      <c r="AL37" s="83">
        <f>HASIL!AL28</f>
        <v>0</v>
      </c>
      <c r="AM37" s="122">
        <f t="shared" ref="AM37" si="343">AL37</f>
        <v>0</v>
      </c>
      <c r="AN37" s="83">
        <f>HASIL!AN28</f>
        <v>5</v>
      </c>
      <c r="AO37" s="122">
        <f t="shared" ref="AO37" si="344">AN37</f>
        <v>5</v>
      </c>
      <c r="AP37" s="83">
        <f>HASIL!AP28</f>
        <v>0</v>
      </c>
      <c r="AQ37" s="122">
        <f t="shared" ref="AQ37" si="345">AP37</f>
        <v>0</v>
      </c>
      <c r="AR37" s="83">
        <f>HASIL!AR28</f>
        <v>0</v>
      </c>
      <c r="AS37" s="122">
        <f t="shared" ref="AS37" si="346">AR37</f>
        <v>0</v>
      </c>
      <c r="AT37" s="83">
        <f>HASIL!AT28</f>
        <v>5</v>
      </c>
      <c r="AU37" s="122">
        <f t="shared" si="18"/>
        <v>5</v>
      </c>
      <c r="AV37" s="47">
        <f>HASIL!AV28</f>
        <v>5</v>
      </c>
      <c r="AW37" s="47">
        <f>HASIL!AW28</f>
        <v>15</v>
      </c>
      <c r="AX37" s="23">
        <f>HASIL!AX28</f>
        <v>25</v>
      </c>
      <c r="AY37" s="24">
        <f t="shared" si="19"/>
        <v>25</v>
      </c>
      <c r="AZ37" s="113" t="str">
        <f>IF(AY37&lt;$P$8,"-",IF(AY37&gt;=$P$8,"v"))</f>
        <v>-</v>
      </c>
      <c r="BA37" s="113" t="str">
        <f>IF(AY37&lt;$P$8,"v",IF(AY37&gt;=$P$8,"-"))</f>
        <v>v</v>
      </c>
      <c r="BB37" s="114" t="str">
        <f>IF(AY37&gt;=$P$8+20,"Pengayaan",IF(AY37&gt;=$P$8,"Tuntas",IF(AY37&lt;$P$8,"Remedial")))</f>
        <v>Remedial</v>
      </c>
      <c r="BE37" s="22">
        <v>19</v>
      </c>
      <c r="BF37" s="82" t="str">
        <f t="shared" si="20"/>
        <v>AGUS ANTONI</v>
      </c>
      <c r="BG37" s="110" t="s">
        <v>35</v>
      </c>
      <c r="BH37" s="22" t="s">
        <v>36</v>
      </c>
      <c r="BI37" s="22" t="s">
        <v>37</v>
      </c>
      <c r="BJ37" s="22" t="s">
        <v>38</v>
      </c>
      <c r="BN37" s="22">
        <v>19</v>
      </c>
      <c r="BO37" s="27" t="str">
        <f t="shared" si="21"/>
        <v/>
      </c>
      <c r="BP37" s="110" t="s">
        <v>35</v>
      </c>
      <c r="BQ37" s="22" t="s">
        <v>36</v>
      </c>
      <c r="BR37" s="22" t="s">
        <v>37</v>
      </c>
      <c r="BS37" s="22" t="s">
        <v>38</v>
      </c>
    </row>
    <row r="38" spans="1:71" x14ac:dyDescent="0.25">
      <c r="A38" s="38">
        <v>20</v>
      </c>
      <c r="B38" s="266">
        <f>HASIL!C29</f>
        <v>44173.313194444403</v>
      </c>
      <c r="C38" s="266"/>
      <c r="D38" s="255">
        <f>HASIL!E29</f>
        <v>44173.330567129597</v>
      </c>
      <c r="E38" s="256"/>
      <c r="F38" s="192">
        <f>HASIL!G29</f>
        <v>44173.330567129597</v>
      </c>
      <c r="G38" s="46" t="str">
        <f>HASIL!B29</f>
        <v>INDRA BUANA</v>
      </c>
      <c r="H38" s="83">
        <f>HASIL!H29</f>
        <v>5</v>
      </c>
      <c r="I38" s="122">
        <f t="shared" si="22"/>
        <v>5</v>
      </c>
      <c r="J38" s="83">
        <f>HASIL!J29</f>
        <v>5</v>
      </c>
      <c r="K38" s="122">
        <f t="shared" ref="K38" si="347">J38</f>
        <v>5</v>
      </c>
      <c r="L38" s="83">
        <f>HASIL!L29</f>
        <v>0</v>
      </c>
      <c r="M38" s="122">
        <f t="shared" ref="M38" si="348">L38</f>
        <v>0</v>
      </c>
      <c r="N38" s="83">
        <f>HASIL!N29</f>
        <v>0</v>
      </c>
      <c r="O38" s="122">
        <f t="shared" ref="O38" si="349">N38</f>
        <v>0</v>
      </c>
      <c r="P38" s="83">
        <f>HASIL!P29</f>
        <v>5</v>
      </c>
      <c r="Q38" s="122">
        <f t="shared" ref="Q38" si="350">P38</f>
        <v>5</v>
      </c>
      <c r="R38" s="83">
        <f>HASIL!R29</f>
        <v>0</v>
      </c>
      <c r="S38" s="122">
        <f t="shared" ref="S38" si="351">R38</f>
        <v>0</v>
      </c>
      <c r="T38" s="83">
        <f>HASIL!T29</f>
        <v>5</v>
      </c>
      <c r="U38" s="122">
        <f t="shared" ref="U38" si="352">T38</f>
        <v>5</v>
      </c>
      <c r="V38" s="83">
        <f>HASIL!V29</f>
        <v>0</v>
      </c>
      <c r="W38" s="122">
        <f t="shared" ref="W38" si="353">V38</f>
        <v>0</v>
      </c>
      <c r="X38" s="83">
        <f>HASIL!X29</f>
        <v>0</v>
      </c>
      <c r="Y38" s="122">
        <f t="shared" ref="Y38" si="354">X38</f>
        <v>0</v>
      </c>
      <c r="Z38" s="83">
        <f>HASIL!Z29</f>
        <v>0</v>
      </c>
      <c r="AA38" s="122">
        <f t="shared" ref="AA38" si="355">Z38</f>
        <v>0</v>
      </c>
      <c r="AB38" s="83">
        <f>HASIL!AB29</f>
        <v>0</v>
      </c>
      <c r="AC38" s="122">
        <f t="shared" ref="AC38" si="356">AB38</f>
        <v>0</v>
      </c>
      <c r="AD38" s="83">
        <f>HASIL!AD29</f>
        <v>5</v>
      </c>
      <c r="AE38" s="122">
        <f t="shared" ref="AE38" si="357">AD38</f>
        <v>5</v>
      </c>
      <c r="AF38" s="83">
        <f>HASIL!AF29</f>
        <v>5</v>
      </c>
      <c r="AG38" s="122">
        <f t="shared" ref="AG38" si="358">AF38</f>
        <v>5</v>
      </c>
      <c r="AH38" s="83">
        <f>HASIL!AH29</f>
        <v>0</v>
      </c>
      <c r="AI38" s="122">
        <f t="shared" ref="AI38" si="359">AH38</f>
        <v>0</v>
      </c>
      <c r="AJ38" s="83">
        <f>HASIL!AJ29</f>
        <v>0</v>
      </c>
      <c r="AK38" s="122">
        <f t="shared" ref="AK38" si="360">AJ38</f>
        <v>0</v>
      </c>
      <c r="AL38" s="83">
        <f>HASIL!AL29</f>
        <v>0</v>
      </c>
      <c r="AM38" s="122">
        <f t="shared" ref="AM38" si="361">AL38</f>
        <v>0</v>
      </c>
      <c r="AN38" s="83">
        <f>HASIL!AN29</f>
        <v>5</v>
      </c>
      <c r="AO38" s="122">
        <f t="shared" ref="AO38" si="362">AN38</f>
        <v>5</v>
      </c>
      <c r="AP38" s="83">
        <f>HASIL!AP29</f>
        <v>0</v>
      </c>
      <c r="AQ38" s="122">
        <f t="shared" ref="AQ38" si="363">AP38</f>
        <v>0</v>
      </c>
      <c r="AR38" s="83">
        <f>HASIL!AR29</f>
        <v>5</v>
      </c>
      <c r="AS38" s="122">
        <f t="shared" ref="AS38" si="364">AR38</f>
        <v>5</v>
      </c>
      <c r="AT38" s="83">
        <f>HASIL!AT29</f>
        <v>5</v>
      </c>
      <c r="AU38" s="122">
        <f t="shared" si="18"/>
        <v>5</v>
      </c>
      <c r="AV38" s="47">
        <f>HASIL!AV29</f>
        <v>9</v>
      </c>
      <c r="AW38" s="47">
        <f>HASIL!AW29</f>
        <v>11</v>
      </c>
      <c r="AX38" s="23">
        <f>HASIL!AX29</f>
        <v>45</v>
      </c>
      <c r="AY38" s="24">
        <f t="shared" si="19"/>
        <v>45</v>
      </c>
      <c r="AZ38" s="113" t="str">
        <f>IF(AY38&lt;$P$8,"-",IF(AY38&gt;=$P$8,"v"))</f>
        <v>-</v>
      </c>
      <c r="BA38" s="113" t="str">
        <f>IF(AY38&lt;$P$8,"v",IF(AY38&gt;=$P$8,"-"))</f>
        <v>v</v>
      </c>
      <c r="BB38" s="114" t="str">
        <f>IF(AY38&gt;=$P$8+20,"Pengayaan",IF(AY38&gt;=$P$8,"Tuntas",IF(AY38&lt;$P$8,"Remedial")))</f>
        <v>Remedial</v>
      </c>
      <c r="BE38" s="22">
        <v>20</v>
      </c>
      <c r="BF38" s="82" t="str">
        <f t="shared" si="20"/>
        <v>INDRA BUANA</v>
      </c>
      <c r="BG38" s="110" t="s">
        <v>35</v>
      </c>
      <c r="BH38" s="22" t="s">
        <v>36</v>
      </c>
      <c r="BI38" s="22" t="s">
        <v>37</v>
      </c>
      <c r="BJ38" s="22" t="s">
        <v>38</v>
      </c>
      <c r="BN38" s="22">
        <v>20</v>
      </c>
      <c r="BO38" s="27" t="str">
        <f t="shared" si="21"/>
        <v/>
      </c>
      <c r="BP38" s="110" t="s">
        <v>35</v>
      </c>
      <c r="BQ38" s="22" t="s">
        <v>36</v>
      </c>
      <c r="BR38" s="22" t="s">
        <v>37</v>
      </c>
      <c r="BS38" s="22" t="s">
        <v>38</v>
      </c>
    </row>
    <row r="39" spans="1:71" x14ac:dyDescent="0.25">
      <c r="A39" s="37">
        <v>21</v>
      </c>
      <c r="B39" s="266">
        <f>HASIL!C30</f>
        <v>44173.328101851803</v>
      </c>
      <c r="C39" s="266"/>
      <c r="D39" s="255">
        <f>HASIL!E30</f>
        <v>44173.330694444398</v>
      </c>
      <c r="E39" s="256"/>
      <c r="F39" s="192">
        <f>HASIL!G30</f>
        <v>44173.330694444398</v>
      </c>
      <c r="G39" s="46" t="str">
        <f>HASIL!B30</f>
        <v>MUHAMMAD TRIRAMA</v>
      </c>
      <c r="H39" s="83">
        <f>HASIL!H30</f>
        <v>5</v>
      </c>
      <c r="I39" s="122">
        <f t="shared" si="22"/>
        <v>5</v>
      </c>
      <c r="J39" s="83">
        <f>HASIL!J30</f>
        <v>0</v>
      </c>
      <c r="K39" s="122">
        <f t="shared" ref="K39" si="365">J39</f>
        <v>0</v>
      </c>
      <c r="L39" s="83">
        <f>HASIL!L30</f>
        <v>0</v>
      </c>
      <c r="M39" s="122">
        <f t="shared" ref="M39" si="366">L39</f>
        <v>0</v>
      </c>
      <c r="N39" s="83">
        <f>HASIL!N30</f>
        <v>0</v>
      </c>
      <c r="O39" s="122">
        <f t="shared" ref="O39" si="367">N39</f>
        <v>0</v>
      </c>
      <c r="P39" s="83">
        <f>HASIL!P30</f>
        <v>0</v>
      </c>
      <c r="Q39" s="122">
        <f t="shared" ref="Q39" si="368">P39</f>
        <v>0</v>
      </c>
      <c r="R39" s="83">
        <f>HASIL!R30</f>
        <v>0</v>
      </c>
      <c r="S39" s="122">
        <f t="shared" ref="S39" si="369">R39</f>
        <v>0</v>
      </c>
      <c r="T39" s="83">
        <f>HASIL!T30</f>
        <v>5</v>
      </c>
      <c r="U39" s="122">
        <f t="shared" ref="U39" si="370">T39</f>
        <v>5</v>
      </c>
      <c r="V39" s="83">
        <f>HASIL!V30</f>
        <v>0</v>
      </c>
      <c r="W39" s="122">
        <f t="shared" ref="W39" si="371">V39</f>
        <v>0</v>
      </c>
      <c r="X39" s="83">
        <f>HASIL!X30</f>
        <v>5</v>
      </c>
      <c r="Y39" s="122">
        <f t="shared" ref="Y39" si="372">X39</f>
        <v>5</v>
      </c>
      <c r="Z39" s="83">
        <f>HASIL!Z30</f>
        <v>5</v>
      </c>
      <c r="AA39" s="122">
        <f t="shared" ref="AA39" si="373">Z39</f>
        <v>5</v>
      </c>
      <c r="AB39" s="83">
        <f>HASIL!AB30</f>
        <v>5</v>
      </c>
      <c r="AC39" s="122">
        <f t="shared" ref="AC39" si="374">AB39</f>
        <v>5</v>
      </c>
      <c r="AD39" s="83">
        <f>HASIL!AD30</f>
        <v>0</v>
      </c>
      <c r="AE39" s="122">
        <f t="shared" ref="AE39" si="375">AD39</f>
        <v>0</v>
      </c>
      <c r="AF39" s="83">
        <f>HASIL!AF30</f>
        <v>0</v>
      </c>
      <c r="AG39" s="122">
        <f t="shared" ref="AG39" si="376">AF39</f>
        <v>0</v>
      </c>
      <c r="AH39" s="83">
        <f>HASIL!AH30</f>
        <v>5</v>
      </c>
      <c r="AI39" s="122">
        <f t="shared" ref="AI39" si="377">AH39</f>
        <v>5</v>
      </c>
      <c r="AJ39" s="83">
        <f>HASIL!AJ30</f>
        <v>0</v>
      </c>
      <c r="AK39" s="122">
        <f t="shared" ref="AK39" si="378">AJ39</f>
        <v>0</v>
      </c>
      <c r="AL39" s="83">
        <f>HASIL!AL30</f>
        <v>0</v>
      </c>
      <c r="AM39" s="122">
        <f t="shared" ref="AM39" si="379">AL39</f>
        <v>0</v>
      </c>
      <c r="AN39" s="83">
        <f>HASIL!AN30</f>
        <v>5</v>
      </c>
      <c r="AO39" s="122">
        <f t="shared" ref="AO39" si="380">AN39</f>
        <v>5</v>
      </c>
      <c r="AP39" s="83">
        <f>HASIL!AP30</f>
        <v>0</v>
      </c>
      <c r="AQ39" s="122">
        <f t="shared" ref="AQ39" si="381">AP39</f>
        <v>0</v>
      </c>
      <c r="AR39" s="83">
        <f>HASIL!AR30</f>
        <v>0</v>
      </c>
      <c r="AS39" s="122">
        <f t="shared" ref="AS39" si="382">AR39</f>
        <v>0</v>
      </c>
      <c r="AT39" s="83">
        <f>HASIL!AT30</f>
        <v>5</v>
      </c>
      <c r="AU39" s="122">
        <f t="shared" si="18"/>
        <v>5</v>
      </c>
      <c r="AV39" s="47">
        <f>HASIL!AV30</f>
        <v>8</v>
      </c>
      <c r="AW39" s="47">
        <f>HASIL!AW30</f>
        <v>12</v>
      </c>
      <c r="AX39" s="23">
        <f>HASIL!AX30</f>
        <v>40</v>
      </c>
      <c r="AY39" s="24">
        <f t="shared" si="19"/>
        <v>40</v>
      </c>
      <c r="AZ39" s="113" t="str">
        <f>IF(AY39&lt;$P$8,"-",IF(AY39&gt;=$P$8,"v"))</f>
        <v>-</v>
      </c>
      <c r="BA39" s="113" t="str">
        <f>IF(AY39&lt;$P$8,"v",IF(AY39&gt;=$P$8,"-"))</f>
        <v>v</v>
      </c>
      <c r="BB39" s="114" t="str">
        <f>IF(AY39&gt;=$P$8+20,"Pengayaan",IF(AY39&gt;=$P$8,"Tuntas",IF(AY39&lt;$P$8,"Remedial")))</f>
        <v>Remedial</v>
      </c>
      <c r="BE39" s="22">
        <v>21</v>
      </c>
      <c r="BF39" s="82" t="str">
        <f t="shared" si="20"/>
        <v>MUHAMMAD TRIRAMA</v>
      </c>
      <c r="BG39" s="110" t="s">
        <v>35</v>
      </c>
      <c r="BH39" s="22" t="s">
        <v>36</v>
      </c>
      <c r="BI39" s="22" t="s">
        <v>37</v>
      </c>
      <c r="BJ39" s="22" t="s">
        <v>38</v>
      </c>
      <c r="BN39" s="22">
        <v>21</v>
      </c>
      <c r="BO39" s="27" t="str">
        <f t="shared" si="21"/>
        <v/>
      </c>
      <c r="BP39" s="110" t="s">
        <v>35</v>
      </c>
      <c r="BQ39" s="22" t="s">
        <v>36</v>
      </c>
      <c r="BR39" s="22" t="s">
        <v>37</v>
      </c>
      <c r="BS39" s="22" t="s">
        <v>38</v>
      </c>
    </row>
    <row r="40" spans="1:71" x14ac:dyDescent="0.25">
      <c r="A40" s="38">
        <v>22</v>
      </c>
      <c r="B40" s="266">
        <f>HASIL!C31</f>
        <v>44173.329097222202</v>
      </c>
      <c r="C40" s="266"/>
      <c r="D40" s="255">
        <f>HASIL!E31</f>
        <v>44173.3308217593</v>
      </c>
      <c r="E40" s="256"/>
      <c r="F40" s="192">
        <f>HASIL!G31</f>
        <v>44173.3308217593</v>
      </c>
      <c r="G40" s="46" t="str">
        <f>HASIL!B31</f>
        <v>MUHAMMAD ILLAHI</v>
      </c>
      <c r="H40" s="83">
        <f>HASIL!H31</f>
        <v>0</v>
      </c>
      <c r="I40" s="122">
        <f t="shared" si="22"/>
        <v>0</v>
      </c>
      <c r="J40" s="83">
        <f>HASIL!J31</f>
        <v>5</v>
      </c>
      <c r="K40" s="122">
        <f t="shared" ref="K40" si="383">J40</f>
        <v>5</v>
      </c>
      <c r="L40" s="83">
        <f>HASIL!L31</f>
        <v>0</v>
      </c>
      <c r="M40" s="122">
        <f t="shared" ref="M40" si="384">L40</f>
        <v>0</v>
      </c>
      <c r="N40" s="83">
        <f>HASIL!N31</f>
        <v>0</v>
      </c>
      <c r="O40" s="122">
        <f t="shared" ref="O40" si="385">N40</f>
        <v>0</v>
      </c>
      <c r="P40" s="83">
        <f>HASIL!P31</f>
        <v>0</v>
      </c>
      <c r="Q40" s="122">
        <f t="shared" ref="Q40" si="386">P40</f>
        <v>0</v>
      </c>
      <c r="R40" s="83">
        <f>HASIL!R31</f>
        <v>0</v>
      </c>
      <c r="S40" s="122">
        <f t="shared" ref="S40" si="387">R40</f>
        <v>0</v>
      </c>
      <c r="T40" s="83">
        <f>HASIL!T31</f>
        <v>5</v>
      </c>
      <c r="U40" s="122">
        <f t="shared" ref="U40" si="388">T40</f>
        <v>5</v>
      </c>
      <c r="V40" s="83">
        <f>HASIL!V31</f>
        <v>0</v>
      </c>
      <c r="W40" s="122">
        <f t="shared" ref="W40" si="389">V40</f>
        <v>0</v>
      </c>
      <c r="X40" s="83">
        <f>HASIL!X31</f>
        <v>0</v>
      </c>
      <c r="Y40" s="122">
        <f t="shared" ref="Y40" si="390">X40</f>
        <v>0</v>
      </c>
      <c r="Z40" s="83">
        <f>HASIL!Z31</f>
        <v>0</v>
      </c>
      <c r="AA40" s="122">
        <f t="shared" ref="AA40" si="391">Z40</f>
        <v>0</v>
      </c>
      <c r="AB40" s="83">
        <f>HASIL!AB31</f>
        <v>0</v>
      </c>
      <c r="AC40" s="122">
        <f t="shared" ref="AC40" si="392">AB40</f>
        <v>0</v>
      </c>
      <c r="AD40" s="83">
        <f>HASIL!AD31</f>
        <v>5</v>
      </c>
      <c r="AE40" s="122">
        <f t="shared" ref="AE40" si="393">AD40</f>
        <v>5</v>
      </c>
      <c r="AF40" s="83">
        <f>HASIL!AF31</f>
        <v>0</v>
      </c>
      <c r="AG40" s="122">
        <f t="shared" ref="AG40" si="394">AF40</f>
        <v>0</v>
      </c>
      <c r="AH40" s="83">
        <f>HASIL!AH31</f>
        <v>0</v>
      </c>
      <c r="AI40" s="122">
        <f t="shared" ref="AI40" si="395">AH40</f>
        <v>0</v>
      </c>
      <c r="AJ40" s="83">
        <f>HASIL!AJ31</f>
        <v>0</v>
      </c>
      <c r="AK40" s="122">
        <f t="shared" ref="AK40" si="396">AJ40</f>
        <v>0</v>
      </c>
      <c r="AL40" s="83">
        <f>HASIL!AL31</f>
        <v>0</v>
      </c>
      <c r="AM40" s="122">
        <f t="shared" ref="AM40" si="397">AL40</f>
        <v>0</v>
      </c>
      <c r="AN40" s="83">
        <f>HASIL!AN31</f>
        <v>0</v>
      </c>
      <c r="AO40" s="122">
        <f t="shared" ref="AO40" si="398">AN40</f>
        <v>0</v>
      </c>
      <c r="AP40" s="83">
        <f>HASIL!AP31</f>
        <v>0</v>
      </c>
      <c r="AQ40" s="122">
        <f t="shared" ref="AQ40" si="399">AP40</f>
        <v>0</v>
      </c>
      <c r="AR40" s="83">
        <f>HASIL!AR31</f>
        <v>0</v>
      </c>
      <c r="AS40" s="122">
        <f t="shared" ref="AS40" si="400">AR40</f>
        <v>0</v>
      </c>
      <c r="AT40" s="83">
        <f>HASIL!AT31</f>
        <v>0</v>
      </c>
      <c r="AU40" s="122">
        <f t="shared" si="18"/>
        <v>0</v>
      </c>
      <c r="AV40" s="47">
        <f>HASIL!AV31</f>
        <v>3</v>
      </c>
      <c r="AW40" s="47">
        <f>HASIL!AW31</f>
        <v>17</v>
      </c>
      <c r="AX40" s="23">
        <f>HASIL!AX31</f>
        <v>15</v>
      </c>
      <c r="AY40" s="24">
        <f t="shared" si="19"/>
        <v>15</v>
      </c>
      <c r="AZ40" s="113" t="str">
        <f>IF(AY40&lt;$P$8,"-",IF(AY40&gt;=$P$8,"v"))</f>
        <v>-</v>
      </c>
      <c r="BA40" s="113" t="str">
        <f>IF(AY40&lt;$P$8,"v",IF(AY40&gt;=$P$8,"-"))</f>
        <v>v</v>
      </c>
      <c r="BB40" s="114" t="str">
        <f>IF(AY40&gt;=$P$8+20,"Pengayaan",IF(AY40&gt;=$P$8,"Tuntas",IF(AY40&lt;$P$8,"Remedial")))</f>
        <v>Remedial</v>
      </c>
      <c r="BE40" s="22">
        <v>22</v>
      </c>
      <c r="BF40" s="82" t="str">
        <f t="shared" si="20"/>
        <v>MUHAMMAD ILLAHI</v>
      </c>
      <c r="BG40" s="110" t="s">
        <v>35</v>
      </c>
      <c r="BH40" s="22" t="s">
        <v>36</v>
      </c>
      <c r="BI40" s="22" t="s">
        <v>37</v>
      </c>
      <c r="BJ40" s="22" t="s">
        <v>38</v>
      </c>
      <c r="BN40" s="22">
        <v>22</v>
      </c>
      <c r="BO40" s="27" t="str">
        <f t="shared" si="21"/>
        <v/>
      </c>
      <c r="BP40" s="110" t="s">
        <v>35</v>
      </c>
      <c r="BQ40" s="22" t="s">
        <v>36</v>
      </c>
      <c r="BR40" s="22" t="s">
        <v>37</v>
      </c>
      <c r="BS40" s="22" t="s">
        <v>38</v>
      </c>
    </row>
    <row r="41" spans="1:71" x14ac:dyDescent="0.25">
      <c r="A41" s="37">
        <v>23</v>
      </c>
      <c r="B41" s="266">
        <f>HASIL!C32</f>
        <v>44173.315439814804</v>
      </c>
      <c r="C41" s="266"/>
      <c r="D41" s="255">
        <f>HASIL!E32</f>
        <v>44173.330902777801</v>
      </c>
      <c r="E41" s="256"/>
      <c r="F41" s="192">
        <f>HASIL!G32</f>
        <v>44173.330902777801</v>
      </c>
      <c r="G41" s="46" t="str">
        <f>HASIL!B32</f>
        <v>ZAKCY ZAKCY</v>
      </c>
      <c r="H41" s="83">
        <f>HASIL!H32</f>
        <v>0</v>
      </c>
      <c r="I41" s="122">
        <f t="shared" si="22"/>
        <v>0</v>
      </c>
      <c r="J41" s="83">
        <f>HASIL!J32</f>
        <v>5</v>
      </c>
      <c r="K41" s="122">
        <f t="shared" ref="K41" si="401">J41</f>
        <v>5</v>
      </c>
      <c r="L41" s="83">
        <f>HASIL!L32</f>
        <v>5</v>
      </c>
      <c r="M41" s="122">
        <f t="shared" ref="M41" si="402">L41</f>
        <v>5</v>
      </c>
      <c r="N41" s="83">
        <f>HASIL!N32</f>
        <v>5</v>
      </c>
      <c r="O41" s="122">
        <f t="shared" ref="O41" si="403">N41</f>
        <v>5</v>
      </c>
      <c r="P41" s="83">
        <f>HASIL!P32</f>
        <v>0</v>
      </c>
      <c r="Q41" s="122">
        <f t="shared" ref="Q41" si="404">P41</f>
        <v>0</v>
      </c>
      <c r="R41" s="83">
        <f>HASIL!R32</f>
        <v>5</v>
      </c>
      <c r="S41" s="122">
        <f t="shared" ref="S41" si="405">R41</f>
        <v>5</v>
      </c>
      <c r="T41" s="83">
        <f>HASIL!T32</f>
        <v>5</v>
      </c>
      <c r="U41" s="122">
        <f t="shared" ref="U41" si="406">T41</f>
        <v>5</v>
      </c>
      <c r="V41" s="83">
        <f>HASIL!V32</f>
        <v>5</v>
      </c>
      <c r="W41" s="122">
        <f t="shared" ref="W41" si="407">V41</f>
        <v>5</v>
      </c>
      <c r="X41" s="83">
        <f>HASIL!X32</f>
        <v>0</v>
      </c>
      <c r="Y41" s="122">
        <f t="shared" ref="Y41" si="408">X41</f>
        <v>0</v>
      </c>
      <c r="Z41" s="83">
        <f>HASIL!Z32</f>
        <v>5</v>
      </c>
      <c r="AA41" s="122">
        <f t="shared" ref="AA41" si="409">Z41</f>
        <v>5</v>
      </c>
      <c r="AB41" s="83">
        <f>HASIL!AB32</f>
        <v>0</v>
      </c>
      <c r="AC41" s="122">
        <f t="shared" ref="AC41" si="410">AB41</f>
        <v>0</v>
      </c>
      <c r="AD41" s="83">
        <f>HASIL!AD32</f>
        <v>0</v>
      </c>
      <c r="AE41" s="122">
        <f t="shared" ref="AE41" si="411">AD41</f>
        <v>0</v>
      </c>
      <c r="AF41" s="83">
        <f>HASIL!AF32</f>
        <v>5</v>
      </c>
      <c r="AG41" s="122">
        <f t="shared" ref="AG41" si="412">AF41</f>
        <v>5</v>
      </c>
      <c r="AH41" s="83">
        <f>HASIL!AH32</f>
        <v>0</v>
      </c>
      <c r="AI41" s="122">
        <f t="shared" ref="AI41" si="413">AH41</f>
        <v>0</v>
      </c>
      <c r="AJ41" s="83">
        <f>HASIL!AJ32</f>
        <v>5</v>
      </c>
      <c r="AK41" s="122">
        <f t="shared" ref="AK41" si="414">AJ41</f>
        <v>5</v>
      </c>
      <c r="AL41" s="83">
        <f>HASIL!AL32</f>
        <v>0</v>
      </c>
      <c r="AM41" s="122">
        <f t="shared" ref="AM41" si="415">AL41</f>
        <v>0</v>
      </c>
      <c r="AN41" s="83">
        <f>HASIL!AN32</f>
        <v>5</v>
      </c>
      <c r="AO41" s="122">
        <f t="shared" ref="AO41" si="416">AN41</f>
        <v>5</v>
      </c>
      <c r="AP41" s="83">
        <f>HASIL!AP32</f>
        <v>5</v>
      </c>
      <c r="AQ41" s="122">
        <f t="shared" ref="AQ41" si="417">AP41</f>
        <v>5</v>
      </c>
      <c r="AR41" s="83">
        <f>HASIL!AR32</f>
        <v>5</v>
      </c>
      <c r="AS41" s="122">
        <f t="shared" ref="AS41" si="418">AR41</f>
        <v>5</v>
      </c>
      <c r="AT41" s="83">
        <f>HASIL!AT32</f>
        <v>5</v>
      </c>
      <c r="AU41" s="122">
        <f t="shared" si="18"/>
        <v>5</v>
      </c>
      <c r="AV41" s="47">
        <f>HASIL!AV32</f>
        <v>13</v>
      </c>
      <c r="AW41" s="47">
        <f>HASIL!AW32</f>
        <v>7</v>
      </c>
      <c r="AX41" s="23">
        <f>HASIL!AX32</f>
        <v>65</v>
      </c>
      <c r="AY41" s="24">
        <f t="shared" si="19"/>
        <v>65</v>
      </c>
      <c r="AZ41" s="113" t="str">
        <f>IF(AY41&lt;$P$8,"-",IF(AY41&gt;=$P$8,"v"))</f>
        <v>-</v>
      </c>
      <c r="BA41" s="113" t="str">
        <f>IF(AY41&lt;$P$8,"v",IF(AY41&gt;=$P$8,"-"))</f>
        <v>v</v>
      </c>
      <c r="BB41" s="114" t="str">
        <f>IF(AY41&gt;=$P$8+20,"Pengayaan",IF(AY41&gt;=$P$8,"Tuntas",IF(AY41&lt;$P$8,"Remedial")))</f>
        <v>Remedial</v>
      </c>
      <c r="BE41" s="22">
        <v>23</v>
      </c>
      <c r="BF41" s="82" t="str">
        <f t="shared" si="20"/>
        <v>ZAKCY ZAKCY</v>
      </c>
      <c r="BG41" s="110" t="s">
        <v>35</v>
      </c>
      <c r="BH41" s="22" t="s">
        <v>36</v>
      </c>
      <c r="BI41" s="22" t="s">
        <v>37</v>
      </c>
      <c r="BJ41" s="22" t="s">
        <v>38</v>
      </c>
      <c r="BN41" s="22">
        <v>23</v>
      </c>
      <c r="BO41" s="27" t="str">
        <f t="shared" si="21"/>
        <v/>
      </c>
      <c r="BP41" s="110" t="s">
        <v>35</v>
      </c>
      <c r="BQ41" s="22" t="s">
        <v>36</v>
      </c>
      <c r="BR41" s="22" t="s">
        <v>37</v>
      </c>
      <c r="BS41" s="22" t="s">
        <v>38</v>
      </c>
    </row>
    <row r="42" spans="1:71" x14ac:dyDescent="0.25">
      <c r="A42" s="38">
        <v>24</v>
      </c>
      <c r="B42" s="266">
        <f>HASIL!C33</f>
        <v>44173.313206018502</v>
      </c>
      <c r="C42" s="266"/>
      <c r="D42" s="255">
        <f>HASIL!E33</f>
        <v>44173.331574074102</v>
      </c>
      <c r="E42" s="256"/>
      <c r="F42" s="192">
        <f>HASIL!G33</f>
        <v>44173.331574074102</v>
      </c>
      <c r="G42" s="46" t="str">
        <f>HASIL!B33</f>
        <v>JAMALUDIN FUSRA</v>
      </c>
      <c r="H42" s="83">
        <f>HASIL!H33</f>
        <v>5</v>
      </c>
      <c r="I42" s="122">
        <f t="shared" si="22"/>
        <v>5</v>
      </c>
      <c r="J42" s="83">
        <f>HASIL!J33</f>
        <v>5</v>
      </c>
      <c r="K42" s="122">
        <f t="shared" ref="K42" si="419">J42</f>
        <v>5</v>
      </c>
      <c r="L42" s="83">
        <f>HASIL!L33</f>
        <v>0</v>
      </c>
      <c r="M42" s="122">
        <f t="shared" ref="M42" si="420">L42</f>
        <v>0</v>
      </c>
      <c r="N42" s="83">
        <f>HASIL!N33</f>
        <v>0</v>
      </c>
      <c r="O42" s="122">
        <f t="shared" ref="O42" si="421">N42</f>
        <v>0</v>
      </c>
      <c r="P42" s="83">
        <f>HASIL!P33</f>
        <v>5</v>
      </c>
      <c r="Q42" s="122">
        <f t="shared" ref="Q42" si="422">P42</f>
        <v>5</v>
      </c>
      <c r="R42" s="83">
        <f>HASIL!R33</f>
        <v>0</v>
      </c>
      <c r="S42" s="122">
        <f t="shared" ref="S42" si="423">R42</f>
        <v>0</v>
      </c>
      <c r="T42" s="83">
        <f>HASIL!T33</f>
        <v>5</v>
      </c>
      <c r="U42" s="122">
        <f t="shared" ref="U42" si="424">T42</f>
        <v>5</v>
      </c>
      <c r="V42" s="83">
        <f>HASIL!V33</f>
        <v>0</v>
      </c>
      <c r="W42" s="122">
        <f t="shared" ref="W42" si="425">V42</f>
        <v>0</v>
      </c>
      <c r="X42" s="83">
        <f>HASIL!X33</f>
        <v>0</v>
      </c>
      <c r="Y42" s="122">
        <f t="shared" ref="Y42" si="426">X42</f>
        <v>0</v>
      </c>
      <c r="Z42" s="83">
        <f>HASIL!Z33</f>
        <v>5</v>
      </c>
      <c r="AA42" s="122">
        <f t="shared" ref="AA42" si="427">Z42</f>
        <v>5</v>
      </c>
      <c r="AB42" s="83">
        <f>HASIL!AB33</f>
        <v>0</v>
      </c>
      <c r="AC42" s="122">
        <f t="shared" ref="AC42" si="428">AB42</f>
        <v>0</v>
      </c>
      <c r="AD42" s="83">
        <f>HASIL!AD33</f>
        <v>5</v>
      </c>
      <c r="AE42" s="122">
        <f t="shared" ref="AE42" si="429">AD42</f>
        <v>5</v>
      </c>
      <c r="AF42" s="83">
        <f>HASIL!AF33</f>
        <v>0</v>
      </c>
      <c r="AG42" s="122">
        <f t="shared" ref="AG42" si="430">AF42</f>
        <v>0</v>
      </c>
      <c r="AH42" s="83">
        <f>HASIL!AH33</f>
        <v>0</v>
      </c>
      <c r="AI42" s="122">
        <f t="shared" ref="AI42" si="431">AH42</f>
        <v>0</v>
      </c>
      <c r="AJ42" s="83">
        <f>HASIL!AJ33</f>
        <v>0</v>
      </c>
      <c r="AK42" s="122">
        <f t="shared" ref="AK42" si="432">AJ42</f>
        <v>0</v>
      </c>
      <c r="AL42" s="83">
        <f>HASIL!AL33</f>
        <v>5</v>
      </c>
      <c r="AM42" s="122">
        <f t="shared" ref="AM42" si="433">AL42</f>
        <v>5</v>
      </c>
      <c r="AN42" s="83">
        <f>HASIL!AN33</f>
        <v>0</v>
      </c>
      <c r="AO42" s="122">
        <f t="shared" ref="AO42" si="434">AN42</f>
        <v>0</v>
      </c>
      <c r="AP42" s="83">
        <f>HASIL!AP33</f>
        <v>5</v>
      </c>
      <c r="AQ42" s="122">
        <f t="shared" ref="AQ42" si="435">AP42</f>
        <v>5</v>
      </c>
      <c r="AR42" s="83">
        <f>HASIL!AR33</f>
        <v>5</v>
      </c>
      <c r="AS42" s="122">
        <f t="shared" ref="AS42" si="436">AR42</f>
        <v>5</v>
      </c>
      <c r="AT42" s="83">
        <f>HASIL!AT33</f>
        <v>5</v>
      </c>
      <c r="AU42" s="122">
        <f t="shared" si="18"/>
        <v>5</v>
      </c>
      <c r="AV42" s="47">
        <f>HASIL!AV33</f>
        <v>10</v>
      </c>
      <c r="AW42" s="47">
        <f>HASIL!AW33</f>
        <v>10</v>
      </c>
      <c r="AX42" s="23">
        <f>HASIL!AX33</f>
        <v>50</v>
      </c>
      <c r="AY42" s="24">
        <f t="shared" si="19"/>
        <v>50</v>
      </c>
      <c r="AZ42" s="113" t="str">
        <f>IF(AY42&lt;$P$8,"-",IF(AY42&gt;=$P$8,"v"))</f>
        <v>-</v>
      </c>
      <c r="BA42" s="113" t="str">
        <f>IF(AY42&lt;$P$8,"v",IF(AY42&gt;=$P$8,"-"))</f>
        <v>v</v>
      </c>
      <c r="BB42" s="114" t="str">
        <f>IF(AY42&gt;=$P$8+20,"Pengayaan",IF(AY42&gt;=$P$8,"Tuntas",IF(AY42&lt;$P$8,"Remedial")))</f>
        <v>Remedial</v>
      </c>
      <c r="BE42" s="22">
        <v>24</v>
      </c>
      <c r="BF42" s="82" t="str">
        <f t="shared" si="20"/>
        <v>JAMALUDIN FUSRA</v>
      </c>
      <c r="BG42" s="110" t="s">
        <v>35</v>
      </c>
      <c r="BH42" s="22" t="s">
        <v>36</v>
      </c>
      <c r="BI42" s="22" t="s">
        <v>37</v>
      </c>
      <c r="BJ42" s="22" t="s">
        <v>38</v>
      </c>
      <c r="BN42" s="22">
        <v>24</v>
      </c>
      <c r="BO42" s="27" t="str">
        <f t="shared" si="21"/>
        <v/>
      </c>
      <c r="BP42" s="110" t="s">
        <v>35</v>
      </c>
      <c r="BQ42" s="22" t="s">
        <v>36</v>
      </c>
      <c r="BR42" s="22" t="s">
        <v>37</v>
      </c>
      <c r="BS42" s="22" t="s">
        <v>38</v>
      </c>
    </row>
    <row r="43" spans="1:71" x14ac:dyDescent="0.25">
      <c r="A43" s="37">
        <v>25</v>
      </c>
      <c r="B43" s="266">
        <f>HASIL!C34</f>
        <v>44173.315335648098</v>
      </c>
      <c r="C43" s="266"/>
      <c r="D43" s="255">
        <f>HASIL!E34</f>
        <v>44173.331689814797</v>
      </c>
      <c r="E43" s="256"/>
      <c r="F43" s="192">
        <f>HASIL!G34</f>
        <v>44173.331689814797</v>
      </c>
      <c r="G43" s="46" t="str">
        <f>HASIL!B34</f>
        <v>VERA ANZANI</v>
      </c>
      <c r="H43" s="83">
        <f>HASIL!H34</f>
        <v>0</v>
      </c>
      <c r="I43" s="122">
        <f t="shared" si="22"/>
        <v>0</v>
      </c>
      <c r="J43" s="83">
        <f>HASIL!J34</f>
        <v>5</v>
      </c>
      <c r="K43" s="122">
        <f t="shared" ref="K43" si="437">J43</f>
        <v>5</v>
      </c>
      <c r="L43" s="83">
        <f>HASIL!L34</f>
        <v>0</v>
      </c>
      <c r="M43" s="122">
        <f t="shared" ref="M43" si="438">L43</f>
        <v>0</v>
      </c>
      <c r="N43" s="83">
        <f>HASIL!N34</f>
        <v>0</v>
      </c>
      <c r="O43" s="122">
        <f t="shared" ref="O43" si="439">N43</f>
        <v>0</v>
      </c>
      <c r="P43" s="83">
        <f>HASIL!P34</f>
        <v>0</v>
      </c>
      <c r="Q43" s="122">
        <f t="shared" ref="Q43" si="440">P43</f>
        <v>0</v>
      </c>
      <c r="R43" s="83">
        <f>HASIL!R34</f>
        <v>0</v>
      </c>
      <c r="S43" s="122">
        <f t="shared" ref="S43" si="441">R43</f>
        <v>0</v>
      </c>
      <c r="T43" s="83">
        <f>HASIL!T34</f>
        <v>5</v>
      </c>
      <c r="U43" s="122">
        <f t="shared" ref="U43" si="442">T43</f>
        <v>5</v>
      </c>
      <c r="V43" s="83">
        <f>HASIL!V34</f>
        <v>0</v>
      </c>
      <c r="W43" s="122">
        <f t="shared" ref="W43" si="443">V43</f>
        <v>0</v>
      </c>
      <c r="X43" s="83">
        <f>HASIL!X34</f>
        <v>0</v>
      </c>
      <c r="Y43" s="122">
        <f t="shared" ref="Y43" si="444">X43</f>
        <v>0</v>
      </c>
      <c r="Z43" s="83">
        <f>HASIL!Z34</f>
        <v>5</v>
      </c>
      <c r="AA43" s="122">
        <f t="shared" ref="AA43" si="445">Z43</f>
        <v>5</v>
      </c>
      <c r="AB43" s="83">
        <f>HASIL!AB34</f>
        <v>0</v>
      </c>
      <c r="AC43" s="122">
        <f t="shared" ref="AC43" si="446">AB43</f>
        <v>0</v>
      </c>
      <c r="AD43" s="83">
        <f>HASIL!AD34</f>
        <v>0</v>
      </c>
      <c r="AE43" s="122">
        <f t="shared" ref="AE43" si="447">AD43</f>
        <v>0</v>
      </c>
      <c r="AF43" s="83">
        <f>HASIL!AF34</f>
        <v>5</v>
      </c>
      <c r="AG43" s="122">
        <f t="shared" ref="AG43" si="448">AF43</f>
        <v>5</v>
      </c>
      <c r="AH43" s="83">
        <f>HASIL!AH34</f>
        <v>5</v>
      </c>
      <c r="AI43" s="122">
        <f t="shared" ref="AI43" si="449">AH43</f>
        <v>5</v>
      </c>
      <c r="AJ43" s="83">
        <f>HASIL!AJ34</f>
        <v>5</v>
      </c>
      <c r="AK43" s="122">
        <f t="shared" ref="AK43" si="450">AJ43</f>
        <v>5</v>
      </c>
      <c r="AL43" s="83">
        <f>HASIL!AL34</f>
        <v>5</v>
      </c>
      <c r="AM43" s="122">
        <f t="shared" ref="AM43" si="451">AL43</f>
        <v>5</v>
      </c>
      <c r="AN43" s="83">
        <f>HASIL!AN34</f>
        <v>5</v>
      </c>
      <c r="AO43" s="122">
        <f t="shared" ref="AO43" si="452">AN43</f>
        <v>5</v>
      </c>
      <c r="AP43" s="83">
        <f>HASIL!AP34</f>
        <v>5</v>
      </c>
      <c r="AQ43" s="122">
        <f t="shared" ref="AQ43" si="453">AP43</f>
        <v>5</v>
      </c>
      <c r="AR43" s="83">
        <f>HASIL!AR34</f>
        <v>0</v>
      </c>
      <c r="AS43" s="122">
        <f t="shared" ref="AS43" si="454">AR43</f>
        <v>0</v>
      </c>
      <c r="AT43" s="83">
        <f>HASIL!AT34</f>
        <v>5</v>
      </c>
      <c r="AU43" s="122">
        <f t="shared" si="18"/>
        <v>5</v>
      </c>
      <c r="AV43" s="47">
        <f>HASIL!AV34</f>
        <v>10</v>
      </c>
      <c r="AW43" s="47">
        <f>HASIL!AW34</f>
        <v>10</v>
      </c>
      <c r="AX43" s="23">
        <f>HASIL!AX34</f>
        <v>50</v>
      </c>
      <c r="AY43" s="24">
        <f t="shared" si="19"/>
        <v>50</v>
      </c>
      <c r="AZ43" s="113" t="str">
        <f>IF(AY43&lt;$P$8,"-",IF(AY43&gt;=$P$8,"v"))</f>
        <v>-</v>
      </c>
      <c r="BA43" s="113" t="str">
        <f>IF(AY43&lt;$P$8,"v",IF(AY43&gt;=$P$8,"-"))</f>
        <v>v</v>
      </c>
      <c r="BB43" s="114" t="str">
        <f>IF(AY43&gt;=$P$8+20,"Pengayaan",IF(AY43&gt;=$P$8,"Tuntas",IF(AY43&lt;$P$8,"Remedial")))</f>
        <v>Remedial</v>
      </c>
      <c r="BE43" s="22">
        <v>25</v>
      </c>
      <c r="BF43" s="82" t="str">
        <f t="shared" si="20"/>
        <v>VERA ANZANI</v>
      </c>
      <c r="BG43" s="110" t="s">
        <v>35</v>
      </c>
      <c r="BH43" s="22" t="s">
        <v>36</v>
      </c>
      <c r="BI43" s="22" t="s">
        <v>37</v>
      </c>
      <c r="BJ43" s="22" t="s">
        <v>38</v>
      </c>
      <c r="BN43" s="22">
        <v>25</v>
      </c>
      <c r="BO43" s="27" t="str">
        <f t="shared" si="21"/>
        <v/>
      </c>
      <c r="BP43" s="110" t="s">
        <v>35</v>
      </c>
      <c r="BQ43" s="22" t="s">
        <v>36</v>
      </c>
      <c r="BR43" s="22" t="s">
        <v>37</v>
      </c>
      <c r="BS43" s="22" t="s">
        <v>38</v>
      </c>
    </row>
    <row r="44" spans="1:71" x14ac:dyDescent="0.25">
      <c r="A44" s="38">
        <v>26</v>
      </c>
      <c r="B44" s="266">
        <f>HASIL!C35</f>
        <v>44173.328368055598</v>
      </c>
      <c r="C44" s="266"/>
      <c r="D44" s="255">
        <f>HASIL!E35</f>
        <v>44173.332673611098</v>
      </c>
      <c r="E44" s="256"/>
      <c r="F44" s="192">
        <f>HASIL!G35</f>
        <v>44173.332673611098</v>
      </c>
      <c r="G44" s="46" t="str">
        <f>HASIL!B35</f>
        <v>HERRY SEFTIANSYAH</v>
      </c>
      <c r="H44" s="83">
        <f>HASIL!H35</f>
        <v>0</v>
      </c>
      <c r="I44" s="122">
        <f t="shared" si="22"/>
        <v>0</v>
      </c>
      <c r="J44" s="83">
        <f>HASIL!J35</f>
        <v>0</v>
      </c>
      <c r="K44" s="122">
        <f t="shared" ref="K44" si="455">J44</f>
        <v>0</v>
      </c>
      <c r="L44" s="83">
        <f>HASIL!L35</f>
        <v>0</v>
      </c>
      <c r="M44" s="122">
        <f t="shared" ref="M44" si="456">L44</f>
        <v>0</v>
      </c>
      <c r="N44" s="83">
        <f>HASIL!N35</f>
        <v>0</v>
      </c>
      <c r="O44" s="122">
        <f t="shared" ref="O44" si="457">N44</f>
        <v>0</v>
      </c>
      <c r="P44" s="83">
        <f>HASIL!P35</f>
        <v>5</v>
      </c>
      <c r="Q44" s="122">
        <f t="shared" ref="Q44" si="458">P44</f>
        <v>5</v>
      </c>
      <c r="R44" s="83">
        <f>HASIL!R35</f>
        <v>0</v>
      </c>
      <c r="S44" s="122">
        <f t="shared" ref="S44" si="459">R44</f>
        <v>0</v>
      </c>
      <c r="T44" s="83">
        <f>HASIL!T35</f>
        <v>0</v>
      </c>
      <c r="U44" s="122">
        <f t="shared" ref="U44" si="460">T44</f>
        <v>0</v>
      </c>
      <c r="V44" s="83">
        <f>HASIL!V35</f>
        <v>0</v>
      </c>
      <c r="W44" s="122">
        <f t="shared" ref="W44" si="461">V44</f>
        <v>0</v>
      </c>
      <c r="X44" s="83">
        <f>HASIL!X35</f>
        <v>0</v>
      </c>
      <c r="Y44" s="122">
        <f t="shared" ref="Y44" si="462">X44</f>
        <v>0</v>
      </c>
      <c r="Z44" s="83">
        <f>HASIL!Z35</f>
        <v>0</v>
      </c>
      <c r="AA44" s="122">
        <f t="shared" ref="AA44" si="463">Z44</f>
        <v>0</v>
      </c>
      <c r="AB44" s="83">
        <f>HASIL!AB35</f>
        <v>0</v>
      </c>
      <c r="AC44" s="122">
        <f t="shared" ref="AC44" si="464">AB44</f>
        <v>0</v>
      </c>
      <c r="AD44" s="83">
        <f>HASIL!AD35</f>
        <v>0</v>
      </c>
      <c r="AE44" s="122">
        <f t="shared" ref="AE44" si="465">AD44</f>
        <v>0</v>
      </c>
      <c r="AF44" s="83">
        <f>HASIL!AF35</f>
        <v>0</v>
      </c>
      <c r="AG44" s="122">
        <f t="shared" ref="AG44" si="466">AF44</f>
        <v>0</v>
      </c>
      <c r="AH44" s="83">
        <f>HASIL!AH35</f>
        <v>0</v>
      </c>
      <c r="AI44" s="122">
        <f t="shared" ref="AI44" si="467">AH44</f>
        <v>0</v>
      </c>
      <c r="AJ44" s="83">
        <f>HASIL!AJ35</f>
        <v>0</v>
      </c>
      <c r="AK44" s="122">
        <f t="shared" ref="AK44" si="468">AJ44</f>
        <v>0</v>
      </c>
      <c r="AL44" s="83">
        <f>HASIL!AL35</f>
        <v>5</v>
      </c>
      <c r="AM44" s="122">
        <f t="shared" ref="AM44" si="469">AL44</f>
        <v>5</v>
      </c>
      <c r="AN44" s="83">
        <f>HASIL!AN35</f>
        <v>5</v>
      </c>
      <c r="AO44" s="122">
        <f t="shared" ref="AO44" si="470">AN44</f>
        <v>5</v>
      </c>
      <c r="AP44" s="83">
        <f>HASIL!AP35</f>
        <v>5</v>
      </c>
      <c r="AQ44" s="122">
        <f t="shared" ref="AQ44" si="471">AP44</f>
        <v>5</v>
      </c>
      <c r="AR44" s="83">
        <f>HASIL!AR35</f>
        <v>0</v>
      </c>
      <c r="AS44" s="122">
        <f t="shared" ref="AS44" si="472">AR44</f>
        <v>0</v>
      </c>
      <c r="AT44" s="83">
        <f>HASIL!AT35</f>
        <v>5</v>
      </c>
      <c r="AU44" s="122">
        <f t="shared" si="18"/>
        <v>5</v>
      </c>
      <c r="AV44" s="47">
        <f>HASIL!AV35</f>
        <v>5</v>
      </c>
      <c r="AW44" s="47">
        <f>HASIL!AW35</f>
        <v>15</v>
      </c>
      <c r="AX44" s="23">
        <f>HASIL!AX35</f>
        <v>25</v>
      </c>
      <c r="AY44" s="24">
        <f t="shared" si="19"/>
        <v>25</v>
      </c>
      <c r="AZ44" s="113" t="str">
        <f>IF(AY44&lt;$P$8,"-",IF(AY44&gt;=$P$8,"v"))</f>
        <v>-</v>
      </c>
      <c r="BA44" s="113" t="str">
        <f>IF(AY44&lt;$P$8,"v",IF(AY44&gt;=$P$8,"-"))</f>
        <v>v</v>
      </c>
      <c r="BB44" s="114" t="str">
        <f>IF(AY44&gt;=$P$8+20,"Pengayaan",IF(AY44&gt;=$P$8,"Tuntas",IF(AY44&lt;$P$8,"Remedial")))</f>
        <v>Remedial</v>
      </c>
      <c r="BE44" s="22">
        <v>26</v>
      </c>
      <c r="BF44" s="82" t="str">
        <f t="shared" si="20"/>
        <v>HERRY SEFTIANSYAH</v>
      </c>
      <c r="BG44" s="110" t="s">
        <v>35</v>
      </c>
      <c r="BH44" s="22" t="s">
        <v>36</v>
      </c>
      <c r="BI44" s="22" t="s">
        <v>37</v>
      </c>
      <c r="BJ44" s="22" t="s">
        <v>38</v>
      </c>
      <c r="BN44" s="22">
        <v>26</v>
      </c>
      <c r="BO44" s="27" t="str">
        <f t="shared" si="21"/>
        <v/>
      </c>
      <c r="BP44" s="110" t="s">
        <v>35</v>
      </c>
      <c r="BQ44" s="22" t="s">
        <v>36</v>
      </c>
      <c r="BR44" s="22" t="s">
        <v>37</v>
      </c>
      <c r="BS44" s="22" t="s">
        <v>38</v>
      </c>
    </row>
    <row r="45" spans="1:71" x14ac:dyDescent="0.25">
      <c r="A45" s="37">
        <v>27</v>
      </c>
      <c r="B45" s="266">
        <f>HASIL!C36</f>
        <v>44173.329513888901</v>
      </c>
      <c r="C45" s="266"/>
      <c r="D45" s="255">
        <f>HASIL!E36</f>
        <v>44173.332858796297</v>
      </c>
      <c r="E45" s="256"/>
      <c r="F45" s="192">
        <f>HASIL!G36</f>
        <v>44173.332858796297</v>
      </c>
      <c r="G45" s="46" t="str">
        <f>HASIL!B36</f>
        <v>R WIJAYA</v>
      </c>
      <c r="H45" s="83">
        <f>HASIL!H36</f>
        <v>5</v>
      </c>
      <c r="I45" s="122">
        <f t="shared" si="22"/>
        <v>5</v>
      </c>
      <c r="J45" s="83">
        <f>HASIL!J36</f>
        <v>5</v>
      </c>
      <c r="K45" s="122">
        <f t="shared" ref="K45" si="473">J45</f>
        <v>5</v>
      </c>
      <c r="L45" s="83">
        <f>HASIL!L36</f>
        <v>5</v>
      </c>
      <c r="M45" s="122">
        <f t="shared" ref="M45" si="474">L45</f>
        <v>5</v>
      </c>
      <c r="N45" s="83">
        <f>HASIL!N36</f>
        <v>0</v>
      </c>
      <c r="O45" s="122">
        <f t="shared" ref="O45" si="475">N45</f>
        <v>0</v>
      </c>
      <c r="P45" s="83">
        <f>HASIL!P36</f>
        <v>5</v>
      </c>
      <c r="Q45" s="122">
        <f t="shared" ref="Q45" si="476">P45</f>
        <v>5</v>
      </c>
      <c r="R45" s="83">
        <f>HASIL!R36</f>
        <v>0</v>
      </c>
      <c r="S45" s="122">
        <f t="shared" ref="S45" si="477">R45</f>
        <v>0</v>
      </c>
      <c r="T45" s="83">
        <f>HASIL!T36</f>
        <v>0</v>
      </c>
      <c r="U45" s="122">
        <f t="shared" ref="U45" si="478">T45</f>
        <v>0</v>
      </c>
      <c r="V45" s="83">
        <f>HASIL!V36</f>
        <v>0</v>
      </c>
      <c r="W45" s="122">
        <f t="shared" ref="W45" si="479">V45</f>
        <v>0</v>
      </c>
      <c r="X45" s="83">
        <f>HASIL!X36</f>
        <v>0</v>
      </c>
      <c r="Y45" s="122">
        <f t="shared" ref="Y45" si="480">X45</f>
        <v>0</v>
      </c>
      <c r="Z45" s="83">
        <f>HASIL!Z36</f>
        <v>5</v>
      </c>
      <c r="AA45" s="122">
        <f t="shared" ref="AA45" si="481">Z45</f>
        <v>5</v>
      </c>
      <c r="AB45" s="83">
        <f>HASIL!AB36</f>
        <v>0</v>
      </c>
      <c r="AC45" s="122">
        <f t="shared" ref="AC45" si="482">AB45</f>
        <v>0</v>
      </c>
      <c r="AD45" s="83">
        <f>HASIL!AD36</f>
        <v>0</v>
      </c>
      <c r="AE45" s="122">
        <f t="shared" ref="AE45" si="483">AD45</f>
        <v>0</v>
      </c>
      <c r="AF45" s="83">
        <f>HASIL!AF36</f>
        <v>0</v>
      </c>
      <c r="AG45" s="122">
        <f t="shared" ref="AG45" si="484">AF45</f>
        <v>0</v>
      </c>
      <c r="AH45" s="83">
        <f>HASIL!AH36</f>
        <v>0</v>
      </c>
      <c r="AI45" s="122">
        <f t="shared" ref="AI45" si="485">AH45</f>
        <v>0</v>
      </c>
      <c r="AJ45" s="83">
        <f>HASIL!AJ36</f>
        <v>5</v>
      </c>
      <c r="AK45" s="122">
        <f t="shared" ref="AK45" si="486">AJ45</f>
        <v>5</v>
      </c>
      <c r="AL45" s="83">
        <f>HASIL!AL36</f>
        <v>0</v>
      </c>
      <c r="AM45" s="122">
        <f t="shared" ref="AM45" si="487">AL45</f>
        <v>0</v>
      </c>
      <c r="AN45" s="83">
        <f>HASIL!AN36</f>
        <v>0</v>
      </c>
      <c r="AO45" s="122">
        <f t="shared" ref="AO45" si="488">AN45</f>
        <v>0</v>
      </c>
      <c r="AP45" s="83">
        <f>HASIL!AP36</f>
        <v>0</v>
      </c>
      <c r="AQ45" s="122">
        <f t="shared" ref="AQ45" si="489">AP45</f>
        <v>0</v>
      </c>
      <c r="AR45" s="83">
        <f>HASIL!AR36</f>
        <v>0</v>
      </c>
      <c r="AS45" s="122">
        <f t="shared" ref="AS45" si="490">AR45</f>
        <v>0</v>
      </c>
      <c r="AT45" s="83">
        <f>HASIL!AT36</f>
        <v>5</v>
      </c>
      <c r="AU45" s="122">
        <f t="shared" si="18"/>
        <v>5</v>
      </c>
      <c r="AV45" s="47">
        <f>HASIL!AV36</f>
        <v>7</v>
      </c>
      <c r="AW45" s="47">
        <f>HASIL!AW36</f>
        <v>13</v>
      </c>
      <c r="AX45" s="23">
        <f>HASIL!AX36</f>
        <v>35</v>
      </c>
      <c r="AY45" s="24">
        <f t="shared" si="19"/>
        <v>35</v>
      </c>
      <c r="AZ45" s="113" t="str">
        <f>IF(AY45&lt;$P$8,"-",IF(AY45&gt;=$P$8,"v"))</f>
        <v>-</v>
      </c>
      <c r="BA45" s="113" t="str">
        <f>IF(AY45&lt;$P$8,"v",IF(AY45&gt;=$P$8,"-"))</f>
        <v>v</v>
      </c>
      <c r="BB45" s="114" t="str">
        <f>IF(AY45&gt;=$P$8+20,"Pengayaan",IF(AY45&gt;=$P$8,"Tuntas",IF(AY45&lt;$P$8,"Remedial")))</f>
        <v>Remedial</v>
      </c>
      <c r="BE45" s="22">
        <v>27</v>
      </c>
      <c r="BF45" s="82" t="str">
        <f t="shared" si="20"/>
        <v>R WIJAYA</v>
      </c>
      <c r="BG45" s="110" t="s">
        <v>35</v>
      </c>
      <c r="BH45" s="22" t="s">
        <v>36</v>
      </c>
      <c r="BI45" s="22" t="s">
        <v>37</v>
      </c>
      <c r="BJ45" s="22" t="s">
        <v>38</v>
      </c>
      <c r="BN45" s="22">
        <v>27</v>
      </c>
      <c r="BO45" s="27" t="str">
        <f t="shared" si="21"/>
        <v/>
      </c>
      <c r="BP45" s="110" t="s">
        <v>35</v>
      </c>
      <c r="BQ45" s="22" t="s">
        <v>36</v>
      </c>
      <c r="BR45" s="22" t="s">
        <v>37</v>
      </c>
      <c r="BS45" s="22" t="s">
        <v>38</v>
      </c>
    </row>
    <row r="46" spans="1:71" x14ac:dyDescent="0.25">
      <c r="A46" s="38">
        <v>28</v>
      </c>
      <c r="B46" s="266">
        <f>HASIL!C37</f>
        <v>44173.324861111098</v>
      </c>
      <c r="C46" s="266"/>
      <c r="D46" s="255">
        <f>HASIL!E37</f>
        <v>44173.333252314798</v>
      </c>
      <c r="E46" s="256"/>
      <c r="F46" s="192">
        <f>HASIL!G37</f>
        <v>44173.333252314798</v>
      </c>
      <c r="G46" s="46" t="str">
        <f>HASIL!B37</f>
        <v>RIZKI ERWANDA</v>
      </c>
      <c r="H46" s="83">
        <f>HASIL!H37</f>
        <v>0</v>
      </c>
      <c r="I46" s="122">
        <f t="shared" si="22"/>
        <v>0</v>
      </c>
      <c r="J46" s="83">
        <f>HASIL!J37</f>
        <v>5</v>
      </c>
      <c r="K46" s="122">
        <f t="shared" ref="K46" si="491">J46</f>
        <v>5</v>
      </c>
      <c r="L46" s="83">
        <f>HASIL!L37</f>
        <v>0</v>
      </c>
      <c r="M46" s="122">
        <f t="shared" ref="M46" si="492">L46</f>
        <v>0</v>
      </c>
      <c r="N46" s="83">
        <f>HASIL!N37</f>
        <v>0</v>
      </c>
      <c r="O46" s="122">
        <f t="shared" ref="O46" si="493">N46</f>
        <v>0</v>
      </c>
      <c r="P46" s="83">
        <f>HASIL!P37</f>
        <v>5</v>
      </c>
      <c r="Q46" s="122">
        <f t="shared" ref="Q46" si="494">P46</f>
        <v>5</v>
      </c>
      <c r="R46" s="83">
        <f>HASIL!R37</f>
        <v>0</v>
      </c>
      <c r="S46" s="122">
        <f t="shared" ref="S46" si="495">R46</f>
        <v>0</v>
      </c>
      <c r="T46" s="83">
        <f>HASIL!T37</f>
        <v>0</v>
      </c>
      <c r="U46" s="122">
        <f t="shared" ref="U46" si="496">T46</f>
        <v>0</v>
      </c>
      <c r="V46" s="83">
        <f>HASIL!V37</f>
        <v>0</v>
      </c>
      <c r="W46" s="122">
        <f t="shared" ref="W46" si="497">V46</f>
        <v>0</v>
      </c>
      <c r="X46" s="83">
        <f>HASIL!X37</f>
        <v>0</v>
      </c>
      <c r="Y46" s="122">
        <f t="shared" ref="Y46" si="498">X46</f>
        <v>0</v>
      </c>
      <c r="Z46" s="83">
        <f>HASIL!Z37</f>
        <v>5</v>
      </c>
      <c r="AA46" s="122">
        <f t="shared" ref="AA46" si="499">Z46</f>
        <v>5</v>
      </c>
      <c r="AB46" s="83">
        <f>HASIL!AB37</f>
        <v>5</v>
      </c>
      <c r="AC46" s="122">
        <f t="shared" ref="AC46" si="500">AB46</f>
        <v>5</v>
      </c>
      <c r="AD46" s="83">
        <f>HASIL!AD37</f>
        <v>0</v>
      </c>
      <c r="AE46" s="122">
        <f t="shared" ref="AE46" si="501">AD46</f>
        <v>0</v>
      </c>
      <c r="AF46" s="83">
        <f>HASIL!AF37</f>
        <v>5</v>
      </c>
      <c r="AG46" s="122">
        <f t="shared" ref="AG46" si="502">AF46</f>
        <v>5</v>
      </c>
      <c r="AH46" s="83">
        <f>HASIL!AH37</f>
        <v>0</v>
      </c>
      <c r="AI46" s="122">
        <f t="shared" ref="AI46" si="503">AH46</f>
        <v>0</v>
      </c>
      <c r="AJ46" s="83">
        <f>HASIL!AJ37</f>
        <v>0</v>
      </c>
      <c r="AK46" s="122">
        <f t="shared" ref="AK46" si="504">AJ46</f>
        <v>0</v>
      </c>
      <c r="AL46" s="83">
        <f>HASIL!AL37</f>
        <v>0</v>
      </c>
      <c r="AM46" s="122">
        <f t="shared" ref="AM46" si="505">AL46</f>
        <v>0</v>
      </c>
      <c r="AN46" s="83">
        <f>HASIL!AN37</f>
        <v>5</v>
      </c>
      <c r="AO46" s="122">
        <f t="shared" ref="AO46" si="506">AN46</f>
        <v>5</v>
      </c>
      <c r="AP46" s="83">
        <f>HASIL!AP37</f>
        <v>0</v>
      </c>
      <c r="AQ46" s="122">
        <f t="shared" ref="AQ46" si="507">AP46</f>
        <v>0</v>
      </c>
      <c r="AR46" s="83">
        <f>HASIL!AR37</f>
        <v>0</v>
      </c>
      <c r="AS46" s="122">
        <f t="shared" ref="AS46" si="508">AR46</f>
        <v>0</v>
      </c>
      <c r="AT46" s="83">
        <f>HASIL!AT37</f>
        <v>5</v>
      </c>
      <c r="AU46" s="122">
        <f t="shared" si="18"/>
        <v>5</v>
      </c>
      <c r="AV46" s="47">
        <f>HASIL!AV37</f>
        <v>7</v>
      </c>
      <c r="AW46" s="47">
        <f>HASIL!AW37</f>
        <v>13</v>
      </c>
      <c r="AX46" s="23">
        <f>HASIL!AX37</f>
        <v>35</v>
      </c>
      <c r="AY46" s="24">
        <f t="shared" si="19"/>
        <v>35</v>
      </c>
      <c r="AZ46" s="113" t="str">
        <f>IF(AY46&lt;$P$8,"-",IF(AY46&gt;=$P$8,"v"))</f>
        <v>-</v>
      </c>
      <c r="BA46" s="113" t="str">
        <f>IF(AY46&lt;$P$8,"v",IF(AY46&gt;=$P$8,"-"))</f>
        <v>v</v>
      </c>
      <c r="BB46" s="114" t="str">
        <f>IF(AY46&gt;=$P$8+20,"Pengayaan",IF(AY46&gt;=$P$8,"Tuntas",IF(AY46&lt;$P$8,"Remedial")))</f>
        <v>Remedial</v>
      </c>
      <c r="BE46" s="22">
        <v>28</v>
      </c>
      <c r="BF46" s="82" t="str">
        <f t="shared" si="20"/>
        <v>RIZKI ERWANDA</v>
      </c>
      <c r="BG46" s="110" t="s">
        <v>35</v>
      </c>
      <c r="BH46" s="22" t="s">
        <v>36</v>
      </c>
      <c r="BI46" s="22" t="s">
        <v>37</v>
      </c>
      <c r="BJ46" s="22" t="s">
        <v>38</v>
      </c>
      <c r="BN46" s="22">
        <v>28</v>
      </c>
      <c r="BO46" s="27" t="str">
        <f t="shared" si="21"/>
        <v/>
      </c>
      <c r="BP46" s="110" t="s">
        <v>35</v>
      </c>
      <c r="BQ46" s="22" t="s">
        <v>36</v>
      </c>
      <c r="BR46" s="22" t="s">
        <v>37</v>
      </c>
      <c r="BS46" s="22" t="s">
        <v>38</v>
      </c>
    </row>
    <row r="47" spans="1:71" x14ac:dyDescent="0.25">
      <c r="A47" s="37">
        <v>29</v>
      </c>
      <c r="B47" s="266">
        <f>HASIL!C38</f>
        <v>44173.313645833303</v>
      </c>
      <c r="C47" s="266"/>
      <c r="D47" s="255">
        <f>HASIL!E38</f>
        <v>44173.333333333299</v>
      </c>
      <c r="E47" s="256"/>
      <c r="F47" s="192">
        <f>HASIL!G38</f>
        <v>44173.333333333299</v>
      </c>
      <c r="G47" s="46" t="str">
        <f>HASIL!B38</f>
        <v>LILIS LILIS</v>
      </c>
      <c r="H47" s="83">
        <f>HASIL!H38</f>
        <v>5</v>
      </c>
      <c r="I47" s="122">
        <f t="shared" si="22"/>
        <v>5</v>
      </c>
      <c r="J47" s="83">
        <f>HASIL!J38</f>
        <v>5</v>
      </c>
      <c r="K47" s="122">
        <f t="shared" ref="K47" si="509">J47</f>
        <v>5</v>
      </c>
      <c r="L47" s="83">
        <f>HASIL!L38</f>
        <v>0</v>
      </c>
      <c r="M47" s="122">
        <f t="shared" ref="M47" si="510">L47</f>
        <v>0</v>
      </c>
      <c r="N47" s="83">
        <f>HASIL!N38</f>
        <v>5</v>
      </c>
      <c r="O47" s="122">
        <f t="shared" ref="O47" si="511">N47</f>
        <v>5</v>
      </c>
      <c r="P47" s="83">
        <f>HASIL!P38</f>
        <v>5</v>
      </c>
      <c r="Q47" s="122">
        <f t="shared" ref="Q47" si="512">P47</f>
        <v>5</v>
      </c>
      <c r="R47" s="83">
        <f>HASIL!R38</f>
        <v>5</v>
      </c>
      <c r="S47" s="122">
        <f t="shared" ref="S47" si="513">R47</f>
        <v>5</v>
      </c>
      <c r="T47" s="83">
        <f>HASIL!T38</f>
        <v>0</v>
      </c>
      <c r="U47" s="122">
        <f t="shared" ref="U47" si="514">T47</f>
        <v>0</v>
      </c>
      <c r="V47" s="83">
        <f>HASIL!V38</f>
        <v>0</v>
      </c>
      <c r="W47" s="122">
        <f t="shared" ref="W47" si="515">V47</f>
        <v>0</v>
      </c>
      <c r="X47" s="83">
        <f>HASIL!X38</f>
        <v>0</v>
      </c>
      <c r="Y47" s="122">
        <f t="shared" ref="Y47" si="516">X47</f>
        <v>0</v>
      </c>
      <c r="Z47" s="83">
        <f>HASIL!Z38</f>
        <v>5</v>
      </c>
      <c r="AA47" s="122">
        <f t="shared" ref="AA47" si="517">Z47</f>
        <v>5</v>
      </c>
      <c r="AB47" s="83">
        <f>HASIL!AB38</f>
        <v>0</v>
      </c>
      <c r="AC47" s="122">
        <f t="shared" ref="AC47" si="518">AB47</f>
        <v>0</v>
      </c>
      <c r="AD47" s="83">
        <f>HASIL!AD38</f>
        <v>5</v>
      </c>
      <c r="AE47" s="122">
        <f t="shared" ref="AE47" si="519">AD47</f>
        <v>5</v>
      </c>
      <c r="AF47" s="83">
        <f>HASIL!AF38</f>
        <v>5</v>
      </c>
      <c r="AG47" s="122">
        <f t="shared" ref="AG47" si="520">AF47</f>
        <v>5</v>
      </c>
      <c r="AH47" s="83">
        <f>HASIL!AH38</f>
        <v>0</v>
      </c>
      <c r="AI47" s="122">
        <f t="shared" ref="AI47" si="521">AH47</f>
        <v>0</v>
      </c>
      <c r="AJ47" s="83">
        <f>HASIL!AJ38</f>
        <v>5</v>
      </c>
      <c r="AK47" s="122">
        <f t="shared" ref="AK47" si="522">AJ47</f>
        <v>5</v>
      </c>
      <c r="AL47" s="83">
        <f>HASIL!AL38</f>
        <v>5</v>
      </c>
      <c r="AM47" s="122">
        <f t="shared" ref="AM47" si="523">AL47</f>
        <v>5</v>
      </c>
      <c r="AN47" s="83">
        <f>HASIL!AN38</f>
        <v>5</v>
      </c>
      <c r="AO47" s="122">
        <f t="shared" ref="AO47" si="524">AN47</f>
        <v>5</v>
      </c>
      <c r="AP47" s="83">
        <f>HASIL!AP38</f>
        <v>5</v>
      </c>
      <c r="AQ47" s="122">
        <f t="shared" ref="AQ47" si="525">AP47</f>
        <v>5</v>
      </c>
      <c r="AR47" s="83">
        <f>HASIL!AR38</f>
        <v>5</v>
      </c>
      <c r="AS47" s="122">
        <f t="shared" ref="AS47" si="526">AR47</f>
        <v>5</v>
      </c>
      <c r="AT47" s="83">
        <f>HASIL!AT38</f>
        <v>5</v>
      </c>
      <c r="AU47" s="122">
        <f t="shared" si="18"/>
        <v>5</v>
      </c>
      <c r="AV47" s="47">
        <f>HASIL!AV38</f>
        <v>14</v>
      </c>
      <c r="AW47" s="47">
        <f>HASIL!AW38</f>
        <v>6</v>
      </c>
      <c r="AX47" s="23">
        <f>HASIL!AX38</f>
        <v>70</v>
      </c>
      <c r="AY47" s="24">
        <f t="shared" si="19"/>
        <v>70</v>
      </c>
      <c r="AZ47" s="113" t="str">
        <f>IF(AY47&lt;$P$8,"-",IF(AY47&gt;=$P$8,"v"))</f>
        <v>-</v>
      </c>
      <c r="BA47" s="113" t="str">
        <f>IF(AY47&lt;$P$8,"v",IF(AY47&gt;=$P$8,"-"))</f>
        <v>v</v>
      </c>
      <c r="BB47" s="114" t="str">
        <f>IF(AY47&gt;=$P$8+20,"Pengayaan",IF(AY47&gt;=$P$8,"Tuntas",IF(AY47&lt;$P$8,"Remedial")))</f>
        <v>Remedial</v>
      </c>
      <c r="BE47" s="22">
        <v>29</v>
      </c>
      <c r="BF47" s="82" t="str">
        <f t="shared" si="20"/>
        <v>LILIS LILIS</v>
      </c>
      <c r="BG47" s="110" t="s">
        <v>35</v>
      </c>
      <c r="BH47" s="22" t="s">
        <v>36</v>
      </c>
      <c r="BI47" s="22" t="s">
        <v>37</v>
      </c>
      <c r="BJ47" s="22" t="s">
        <v>38</v>
      </c>
      <c r="BN47" s="22">
        <v>29</v>
      </c>
      <c r="BO47" s="27" t="str">
        <f t="shared" si="21"/>
        <v/>
      </c>
      <c r="BP47" s="110" t="s">
        <v>35</v>
      </c>
      <c r="BQ47" s="22" t="s">
        <v>36</v>
      </c>
      <c r="BR47" s="22" t="s">
        <v>37</v>
      </c>
      <c r="BS47" s="22" t="s">
        <v>38</v>
      </c>
    </row>
    <row r="48" spans="1:71" x14ac:dyDescent="0.25">
      <c r="A48" s="38">
        <v>30</v>
      </c>
      <c r="B48" s="266">
        <f>HASIL!C39</f>
        <v>44173.313240740703</v>
      </c>
      <c r="C48" s="266"/>
      <c r="D48" s="255">
        <f>HASIL!E39</f>
        <v>44173.333356481497</v>
      </c>
      <c r="E48" s="256"/>
      <c r="F48" s="192">
        <f>HASIL!G39</f>
        <v>44173.333356481497</v>
      </c>
      <c r="G48" s="46" t="str">
        <f>HASIL!B39</f>
        <v>NOPIAN NOPIAN</v>
      </c>
      <c r="H48" s="83">
        <f>HASIL!H39</f>
        <v>0</v>
      </c>
      <c r="I48" s="122">
        <f t="shared" si="22"/>
        <v>0</v>
      </c>
      <c r="J48" s="83">
        <f>HASIL!J39</f>
        <v>5</v>
      </c>
      <c r="K48" s="122">
        <f t="shared" ref="K48" si="527">J48</f>
        <v>5</v>
      </c>
      <c r="L48" s="83">
        <f>HASIL!L39</f>
        <v>0</v>
      </c>
      <c r="M48" s="122">
        <f t="shared" ref="M48" si="528">L48</f>
        <v>0</v>
      </c>
      <c r="N48" s="83">
        <f>HASIL!N39</f>
        <v>5</v>
      </c>
      <c r="O48" s="122">
        <f t="shared" ref="O48" si="529">N48</f>
        <v>5</v>
      </c>
      <c r="P48" s="83">
        <f>HASIL!P39</f>
        <v>0</v>
      </c>
      <c r="Q48" s="122">
        <f t="shared" ref="Q48" si="530">P48</f>
        <v>0</v>
      </c>
      <c r="R48" s="83">
        <f>HASIL!R39</f>
        <v>0</v>
      </c>
      <c r="S48" s="122">
        <f t="shared" ref="S48" si="531">R48</f>
        <v>0</v>
      </c>
      <c r="T48" s="83">
        <f>HASIL!T39</f>
        <v>0</v>
      </c>
      <c r="U48" s="122">
        <f t="shared" ref="U48" si="532">T48</f>
        <v>0</v>
      </c>
      <c r="V48" s="83">
        <f>HASIL!V39</f>
        <v>0</v>
      </c>
      <c r="W48" s="122">
        <f t="shared" ref="W48" si="533">V48</f>
        <v>0</v>
      </c>
      <c r="X48" s="83">
        <f>HASIL!X39</f>
        <v>0</v>
      </c>
      <c r="Y48" s="122">
        <f t="shared" ref="Y48" si="534">X48</f>
        <v>0</v>
      </c>
      <c r="Z48" s="83">
        <f>HASIL!Z39</f>
        <v>5</v>
      </c>
      <c r="AA48" s="122">
        <f t="shared" ref="AA48" si="535">Z48</f>
        <v>5</v>
      </c>
      <c r="AB48" s="83">
        <f>HASIL!AB39</f>
        <v>0</v>
      </c>
      <c r="AC48" s="122">
        <f t="shared" ref="AC48" si="536">AB48</f>
        <v>0</v>
      </c>
      <c r="AD48" s="83">
        <f>HASIL!AD39</f>
        <v>5</v>
      </c>
      <c r="AE48" s="122">
        <f t="shared" ref="AE48" si="537">AD48</f>
        <v>5</v>
      </c>
      <c r="AF48" s="83">
        <f>HASIL!AF39</f>
        <v>0</v>
      </c>
      <c r="AG48" s="122">
        <f t="shared" ref="AG48" si="538">AF48</f>
        <v>0</v>
      </c>
      <c r="AH48" s="83">
        <f>HASIL!AH39</f>
        <v>5</v>
      </c>
      <c r="AI48" s="122">
        <f t="shared" ref="AI48" si="539">AH48</f>
        <v>5</v>
      </c>
      <c r="AJ48" s="83">
        <f>HASIL!AJ39</f>
        <v>0</v>
      </c>
      <c r="AK48" s="122">
        <f t="shared" ref="AK48" si="540">AJ48</f>
        <v>0</v>
      </c>
      <c r="AL48" s="83">
        <f>HASIL!AL39</f>
        <v>0</v>
      </c>
      <c r="AM48" s="122">
        <f t="shared" ref="AM48" si="541">AL48</f>
        <v>0</v>
      </c>
      <c r="AN48" s="83">
        <f>HASIL!AN39</f>
        <v>5</v>
      </c>
      <c r="AO48" s="122">
        <f t="shared" ref="AO48" si="542">AN48</f>
        <v>5</v>
      </c>
      <c r="AP48" s="83">
        <f>HASIL!AP39</f>
        <v>5</v>
      </c>
      <c r="AQ48" s="122">
        <f t="shared" ref="AQ48" si="543">AP48</f>
        <v>5</v>
      </c>
      <c r="AR48" s="83">
        <f>HASIL!AR39</f>
        <v>0</v>
      </c>
      <c r="AS48" s="122">
        <f t="shared" ref="AS48" si="544">AR48</f>
        <v>0</v>
      </c>
      <c r="AT48" s="83">
        <f>HASIL!AT39</f>
        <v>5</v>
      </c>
      <c r="AU48" s="122">
        <f t="shared" si="18"/>
        <v>5</v>
      </c>
      <c r="AV48" s="47">
        <f>HASIL!AV39</f>
        <v>8</v>
      </c>
      <c r="AW48" s="47">
        <f>HASIL!AW39</f>
        <v>12</v>
      </c>
      <c r="AX48" s="23">
        <f>HASIL!AX39</f>
        <v>40</v>
      </c>
      <c r="AY48" s="24">
        <f t="shared" si="19"/>
        <v>40</v>
      </c>
      <c r="AZ48" s="113" t="str">
        <f>IF(AY48&lt;$P$8,"-",IF(AY48&gt;=$P$8,"v"))</f>
        <v>-</v>
      </c>
      <c r="BA48" s="113" t="str">
        <f>IF(AY48&lt;$P$8,"v",IF(AY48&gt;=$P$8,"-"))</f>
        <v>v</v>
      </c>
      <c r="BB48" s="114" t="str">
        <f>IF(AY48&gt;=$P$8+20,"Pengayaan",IF(AY48&gt;=$P$8,"Tuntas",IF(AY48&lt;$P$8,"Remedial")))</f>
        <v>Remedial</v>
      </c>
      <c r="BE48" s="22">
        <v>30</v>
      </c>
      <c r="BF48" s="82" t="str">
        <f t="shared" si="20"/>
        <v>NOPIAN NOPIAN</v>
      </c>
      <c r="BG48" s="110" t="s">
        <v>35</v>
      </c>
      <c r="BH48" s="22" t="s">
        <v>36</v>
      </c>
      <c r="BI48" s="22" t="s">
        <v>37</v>
      </c>
      <c r="BJ48" s="22" t="s">
        <v>38</v>
      </c>
      <c r="BN48" s="22">
        <v>30</v>
      </c>
      <c r="BO48" s="27" t="str">
        <f t="shared" si="21"/>
        <v/>
      </c>
      <c r="BP48" s="110" t="s">
        <v>35</v>
      </c>
      <c r="BQ48" s="22" t="s">
        <v>36</v>
      </c>
      <c r="BR48" s="22" t="s">
        <v>37</v>
      </c>
      <c r="BS48" s="22" t="s">
        <v>38</v>
      </c>
    </row>
    <row r="49" spans="1:71" x14ac:dyDescent="0.25">
      <c r="A49" s="37">
        <v>31</v>
      </c>
      <c r="B49" s="266">
        <f>HASIL!C40</f>
        <v>44173.3140740741</v>
      </c>
      <c r="C49" s="266"/>
      <c r="D49" s="255">
        <f>HASIL!E40</f>
        <v>44173.333530092597</v>
      </c>
      <c r="E49" s="256"/>
      <c r="F49" s="192">
        <f>HASIL!G40</f>
        <v>44173.333530092597</v>
      </c>
      <c r="G49" s="46" t="str">
        <f>HASIL!B40</f>
        <v>LUSI SAFITRI</v>
      </c>
      <c r="H49" s="83">
        <f>HASIL!H40</f>
        <v>0</v>
      </c>
      <c r="I49" s="122">
        <f t="shared" si="22"/>
        <v>0</v>
      </c>
      <c r="J49" s="83">
        <f>HASIL!J40</f>
        <v>5</v>
      </c>
      <c r="K49" s="122">
        <f t="shared" ref="K49" si="545">J49</f>
        <v>5</v>
      </c>
      <c r="L49" s="83">
        <f>HASIL!L40</f>
        <v>0</v>
      </c>
      <c r="M49" s="122">
        <f t="shared" ref="M49" si="546">L49</f>
        <v>0</v>
      </c>
      <c r="N49" s="83">
        <f>HASIL!N40</f>
        <v>5</v>
      </c>
      <c r="O49" s="122">
        <f t="shared" ref="O49" si="547">N49</f>
        <v>5</v>
      </c>
      <c r="P49" s="83">
        <f>HASIL!P40</f>
        <v>5</v>
      </c>
      <c r="Q49" s="122">
        <f t="shared" ref="Q49" si="548">P49</f>
        <v>5</v>
      </c>
      <c r="R49" s="83">
        <f>HASIL!R40</f>
        <v>5</v>
      </c>
      <c r="S49" s="122">
        <f t="shared" ref="S49" si="549">R49</f>
        <v>5</v>
      </c>
      <c r="T49" s="83">
        <f>HASIL!T40</f>
        <v>0</v>
      </c>
      <c r="U49" s="122">
        <f t="shared" ref="U49" si="550">T49</f>
        <v>0</v>
      </c>
      <c r="V49" s="83">
        <f>HASIL!V40</f>
        <v>5</v>
      </c>
      <c r="W49" s="122">
        <f t="shared" ref="W49" si="551">V49</f>
        <v>5</v>
      </c>
      <c r="X49" s="83">
        <f>HASIL!X40</f>
        <v>0</v>
      </c>
      <c r="Y49" s="122">
        <f t="shared" ref="Y49" si="552">X49</f>
        <v>0</v>
      </c>
      <c r="Z49" s="83">
        <f>HASIL!Z40</f>
        <v>0</v>
      </c>
      <c r="AA49" s="122">
        <f t="shared" ref="AA49" si="553">Z49</f>
        <v>0</v>
      </c>
      <c r="AB49" s="83">
        <f>HASIL!AB40</f>
        <v>0</v>
      </c>
      <c r="AC49" s="122">
        <f t="shared" ref="AC49" si="554">AB49</f>
        <v>0</v>
      </c>
      <c r="AD49" s="83">
        <f>HASIL!AD40</f>
        <v>5</v>
      </c>
      <c r="AE49" s="122">
        <f t="shared" ref="AE49" si="555">AD49</f>
        <v>5</v>
      </c>
      <c r="AF49" s="83">
        <f>HASIL!AF40</f>
        <v>0</v>
      </c>
      <c r="AG49" s="122">
        <f t="shared" ref="AG49" si="556">AF49</f>
        <v>0</v>
      </c>
      <c r="AH49" s="83">
        <f>HASIL!AH40</f>
        <v>0</v>
      </c>
      <c r="AI49" s="122">
        <f t="shared" ref="AI49" si="557">AH49</f>
        <v>0</v>
      </c>
      <c r="AJ49" s="83">
        <f>HASIL!AJ40</f>
        <v>5</v>
      </c>
      <c r="AK49" s="122">
        <f t="shared" ref="AK49" si="558">AJ49</f>
        <v>5</v>
      </c>
      <c r="AL49" s="83">
        <f>HASIL!AL40</f>
        <v>0</v>
      </c>
      <c r="AM49" s="122">
        <f t="shared" ref="AM49" si="559">AL49</f>
        <v>0</v>
      </c>
      <c r="AN49" s="83">
        <f>HASIL!AN40</f>
        <v>5</v>
      </c>
      <c r="AO49" s="122">
        <f t="shared" ref="AO49" si="560">AN49</f>
        <v>5</v>
      </c>
      <c r="AP49" s="83">
        <f>HASIL!AP40</f>
        <v>5</v>
      </c>
      <c r="AQ49" s="122">
        <f t="shared" ref="AQ49" si="561">AP49</f>
        <v>5</v>
      </c>
      <c r="AR49" s="83">
        <f>HASIL!AR40</f>
        <v>5</v>
      </c>
      <c r="AS49" s="122">
        <f t="shared" ref="AS49" si="562">AR49</f>
        <v>5</v>
      </c>
      <c r="AT49" s="83">
        <f>HASIL!AT40</f>
        <v>5</v>
      </c>
      <c r="AU49" s="122">
        <f t="shared" si="18"/>
        <v>5</v>
      </c>
      <c r="AV49" s="47">
        <f>HASIL!AV40</f>
        <v>11</v>
      </c>
      <c r="AW49" s="47">
        <f>HASIL!AW40</f>
        <v>9</v>
      </c>
      <c r="AX49" s="23">
        <f>HASIL!AX40</f>
        <v>55</v>
      </c>
      <c r="AY49" s="24">
        <f t="shared" si="19"/>
        <v>55.000000000000007</v>
      </c>
      <c r="AZ49" s="113" t="str">
        <f>IF(AY49&lt;$P$8,"-",IF(AY49&gt;=$P$8,"v"))</f>
        <v>-</v>
      </c>
      <c r="BA49" s="113" t="str">
        <f>IF(AY49&lt;$P$8,"v",IF(AY49&gt;=$P$8,"-"))</f>
        <v>v</v>
      </c>
      <c r="BB49" s="114" t="str">
        <f>IF(AY49&gt;=$P$8+20,"Pengayaan",IF(AY49&gt;=$P$8,"Tuntas",IF(AY49&lt;$P$8,"Remedial")))</f>
        <v>Remedial</v>
      </c>
      <c r="BE49" s="22">
        <v>31</v>
      </c>
      <c r="BF49" s="82" t="str">
        <f t="shared" si="20"/>
        <v>LUSI SAFITRI</v>
      </c>
      <c r="BG49" s="110" t="s">
        <v>35</v>
      </c>
      <c r="BH49" s="22" t="s">
        <v>36</v>
      </c>
      <c r="BI49" s="22" t="s">
        <v>37</v>
      </c>
      <c r="BJ49" s="22" t="s">
        <v>38</v>
      </c>
      <c r="BN49" s="22">
        <v>31</v>
      </c>
      <c r="BO49" s="27" t="str">
        <f t="shared" si="21"/>
        <v/>
      </c>
      <c r="BP49" s="110" t="s">
        <v>35</v>
      </c>
      <c r="BQ49" s="22" t="s">
        <v>36</v>
      </c>
      <c r="BR49" s="22" t="s">
        <v>37</v>
      </c>
      <c r="BS49" s="22" t="s">
        <v>38</v>
      </c>
    </row>
    <row r="50" spans="1:71" x14ac:dyDescent="0.25">
      <c r="A50" s="38">
        <v>32</v>
      </c>
      <c r="B50" s="266">
        <f>HASIL!C41</f>
        <v>44173.316307870402</v>
      </c>
      <c r="C50" s="266"/>
      <c r="D50" s="255">
        <f>HASIL!E41</f>
        <v>44173.334479166697</v>
      </c>
      <c r="E50" s="256"/>
      <c r="F50" s="192">
        <f>HASIL!G41</f>
        <v>44173.334479166697</v>
      </c>
      <c r="G50" s="46" t="str">
        <f>HASIL!B41</f>
        <v>ILHAM ILHAM</v>
      </c>
      <c r="H50" s="83">
        <f>HASIL!H41</f>
        <v>0</v>
      </c>
      <c r="I50" s="122">
        <f t="shared" si="22"/>
        <v>0</v>
      </c>
      <c r="J50" s="83">
        <f>HASIL!J41</f>
        <v>5</v>
      </c>
      <c r="K50" s="122">
        <f t="shared" ref="K50" si="563">J50</f>
        <v>5</v>
      </c>
      <c r="L50" s="83">
        <f>HASIL!L41</f>
        <v>0</v>
      </c>
      <c r="M50" s="122">
        <f t="shared" ref="M50" si="564">L50</f>
        <v>0</v>
      </c>
      <c r="N50" s="83">
        <f>HASIL!N41</f>
        <v>0</v>
      </c>
      <c r="O50" s="122">
        <f t="shared" ref="O50" si="565">N50</f>
        <v>0</v>
      </c>
      <c r="P50" s="83">
        <f>HASIL!P41</f>
        <v>0</v>
      </c>
      <c r="Q50" s="122">
        <f t="shared" ref="Q50" si="566">P50</f>
        <v>0</v>
      </c>
      <c r="R50" s="83">
        <f>HASIL!R41</f>
        <v>0</v>
      </c>
      <c r="S50" s="122">
        <f t="shared" ref="S50" si="567">R50</f>
        <v>0</v>
      </c>
      <c r="T50" s="83">
        <f>HASIL!T41</f>
        <v>0</v>
      </c>
      <c r="U50" s="122">
        <f t="shared" ref="U50" si="568">T50</f>
        <v>0</v>
      </c>
      <c r="V50" s="83">
        <f>HASIL!V41</f>
        <v>0</v>
      </c>
      <c r="W50" s="122">
        <f t="shared" ref="W50" si="569">V50</f>
        <v>0</v>
      </c>
      <c r="X50" s="83">
        <f>HASIL!X41</f>
        <v>0</v>
      </c>
      <c r="Y50" s="122">
        <f t="shared" ref="Y50" si="570">X50</f>
        <v>0</v>
      </c>
      <c r="Z50" s="83">
        <f>HASIL!Z41</f>
        <v>5</v>
      </c>
      <c r="AA50" s="122">
        <f t="shared" ref="AA50" si="571">Z50</f>
        <v>5</v>
      </c>
      <c r="AB50" s="83">
        <f>HASIL!AB41</f>
        <v>0</v>
      </c>
      <c r="AC50" s="122">
        <f t="shared" ref="AC50" si="572">AB50</f>
        <v>0</v>
      </c>
      <c r="AD50" s="83">
        <f>HASIL!AD41</f>
        <v>0</v>
      </c>
      <c r="AE50" s="122">
        <f t="shared" ref="AE50" si="573">AD50</f>
        <v>0</v>
      </c>
      <c r="AF50" s="83">
        <f>HASIL!AF41</f>
        <v>0</v>
      </c>
      <c r="AG50" s="122">
        <f t="shared" ref="AG50" si="574">AF50</f>
        <v>0</v>
      </c>
      <c r="AH50" s="83">
        <f>HASIL!AH41</f>
        <v>5</v>
      </c>
      <c r="AI50" s="122">
        <f t="shared" ref="AI50" si="575">AH50</f>
        <v>5</v>
      </c>
      <c r="AJ50" s="83">
        <f>HASIL!AJ41</f>
        <v>5</v>
      </c>
      <c r="AK50" s="122">
        <f t="shared" ref="AK50" si="576">AJ50</f>
        <v>5</v>
      </c>
      <c r="AL50" s="83">
        <f>HASIL!AL41</f>
        <v>5</v>
      </c>
      <c r="AM50" s="122">
        <f t="shared" ref="AM50" si="577">AL50</f>
        <v>5</v>
      </c>
      <c r="AN50" s="83">
        <f>HASIL!AN41</f>
        <v>5</v>
      </c>
      <c r="AO50" s="122">
        <f t="shared" ref="AO50" si="578">AN50</f>
        <v>5</v>
      </c>
      <c r="AP50" s="83">
        <f>HASIL!AP41</f>
        <v>0</v>
      </c>
      <c r="AQ50" s="122">
        <f t="shared" ref="AQ50" si="579">AP50</f>
        <v>0</v>
      </c>
      <c r="AR50" s="83">
        <f>HASIL!AR41</f>
        <v>0</v>
      </c>
      <c r="AS50" s="122">
        <f t="shared" ref="AS50" si="580">AR50</f>
        <v>0</v>
      </c>
      <c r="AT50" s="83">
        <f>HASIL!AT41</f>
        <v>0</v>
      </c>
      <c r="AU50" s="122">
        <f t="shared" si="18"/>
        <v>0</v>
      </c>
      <c r="AV50" s="47">
        <f>HASIL!AV41</f>
        <v>6</v>
      </c>
      <c r="AW50" s="47">
        <f>HASIL!AW41</f>
        <v>14</v>
      </c>
      <c r="AX50" s="23">
        <f>HASIL!AX41</f>
        <v>30</v>
      </c>
      <c r="AY50" s="24">
        <f t="shared" si="19"/>
        <v>30</v>
      </c>
      <c r="AZ50" s="113" t="str">
        <f>IF(AY50&lt;$P$8,"-",IF(AY50&gt;=$P$8,"v"))</f>
        <v>-</v>
      </c>
      <c r="BA50" s="113" t="str">
        <f>IF(AY50&lt;$P$8,"v",IF(AY50&gt;=$P$8,"-"))</f>
        <v>v</v>
      </c>
      <c r="BB50" s="114" t="str">
        <f>IF(AY50&gt;=$P$8+20,"Pengayaan",IF(AY50&gt;=$P$8,"Tuntas",IF(AY50&lt;$P$8,"Remedial")))</f>
        <v>Remedial</v>
      </c>
      <c r="BE50" s="22">
        <v>32</v>
      </c>
      <c r="BF50" s="82" t="str">
        <f t="shared" si="20"/>
        <v>ILHAM ILHAM</v>
      </c>
      <c r="BG50" s="110" t="s">
        <v>35</v>
      </c>
      <c r="BH50" s="22" t="s">
        <v>36</v>
      </c>
      <c r="BI50" s="22" t="s">
        <v>37</v>
      </c>
      <c r="BJ50" s="22" t="s">
        <v>38</v>
      </c>
      <c r="BN50" s="22">
        <v>32</v>
      </c>
      <c r="BO50" s="27" t="str">
        <f t="shared" si="21"/>
        <v/>
      </c>
      <c r="BP50" s="110" t="s">
        <v>35</v>
      </c>
      <c r="BQ50" s="22" t="s">
        <v>36</v>
      </c>
      <c r="BR50" s="22" t="s">
        <v>37</v>
      </c>
      <c r="BS50" s="22" t="s">
        <v>38</v>
      </c>
    </row>
    <row r="51" spans="1:71" x14ac:dyDescent="0.25">
      <c r="A51" s="37">
        <v>33</v>
      </c>
      <c r="B51" s="266">
        <f>HASIL!C42</f>
        <v>44173.325590277796</v>
      </c>
      <c r="C51" s="266"/>
      <c r="D51" s="255">
        <f>HASIL!E42</f>
        <v>44173.334525462997</v>
      </c>
      <c r="E51" s="256"/>
      <c r="F51" s="192">
        <f>HASIL!G42</f>
        <v>44173.334525462997</v>
      </c>
      <c r="G51" s="46" t="str">
        <f>HASIL!B42</f>
        <v>MUHAMMAD REZKY</v>
      </c>
      <c r="H51" s="83">
        <f>HASIL!H42</f>
        <v>0</v>
      </c>
      <c r="I51" s="122">
        <f t="shared" si="22"/>
        <v>0</v>
      </c>
      <c r="J51" s="83">
        <f>HASIL!J42</f>
        <v>5</v>
      </c>
      <c r="K51" s="122">
        <f t="shared" ref="K51" si="581">J51</f>
        <v>5</v>
      </c>
      <c r="L51" s="83">
        <f>HASIL!L42</f>
        <v>0</v>
      </c>
      <c r="M51" s="122">
        <f t="shared" ref="M51" si="582">L51</f>
        <v>0</v>
      </c>
      <c r="N51" s="83">
        <f>HASIL!N42</f>
        <v>0</v>
      </c>
      <c r="O51" s="122">
        <f t="shared" ref="O51" si="583">N51</f>
        <v>0</v>
      </c>
      <c r="P51" s="83">
        <f>HASIL!P42</f>
        <v>0</v>
      </c>
      <c r="Q51" s="122">
        <f t="shared" ref="Q51" si="584">P51</f>
        <v>0</v>
      </c>
      <c r="R51" s="83">
        <f>HASIL!R42</f>
        <v>0</v>
      </c>
      <c r="S51" s="122">
        <f t="shared" ref="S51" si="585">R51</f>
        <v>0</v>
      </c>
      <c r="T51" s="83">
        <f>HASIL!T42</f>
        <v>0</v>
      </c>
      <c r="U51" s="122">
        <f t="shared" ref="U51" si="586">T51</f>
        <v>0</v>
      </c>
      <c r="V51" s="83">
        <f>HASIL!V42</f>
        <v>0</v>
      </c>
      <c r="W51" s="122">
        <f t="shared" ref="W51" si="587">V51</f>
        <v>0</v>
      </c>
      <c r="X51" s="83">
        <f>HASIL!X42</f>
        <v>0</v>
      </c>
      <c r="Y51" s="122">
        <f t="shared" ref="Y51" si="588">X51</f>
        <v>0</v>
      </c>
      <c r="Z51" s="83">
        <f>HASIL!Z42</f>
        <v>0</v>
      </c>
      <c r="AA51" s="122">
        <f t="shared" ref="AA51" si="589">Z51</f>
        <v>0</v>
      </c>
      <c r="AB51" s="83">
        <f>HASIL!AB42</f>
        <v>0</v>
      </c>
      <c r="AC51" s="122">
        <f t="shared" ref="AC51" si="590">AB51</f>
        <v>0</v>
      </c>
      <c r="AD51" s="83">
        <f>HASIL!AD42</f>
        <v>5</v>
      </c>
      <c r="AE51" s="122">
        <f t="shared" ref="AE51" si="591">AD51</f>
        <v>5</v>
      </c>
      <c r="AF51" s="83">
        <f>HASIL!AF42</f>
        <v>0</v>
      </c>
      <c r="AG51" s="122">
        <f t="shared" ref="AG51" si="592">AF51</f>
        <v>0</v>
      </c>
      <c r="AH51" s="83">
        <f>HASIL!AH42</f>
        <v>0</v>
      </c>
      <c r="AI51" s="122">
        <f t="shared" ref="AI51" si="593">AH51</f>
        <v>0</v>
      </c>
      <c r="AJ51" s="83">
        <f>HASIL!AJ42</f>
        <v>0</v>
      </c>
      <c r="AK51" s="122">
        <f t="shared" ref="AK51" si="594">AJ51</f>
        <v>0</v>
      </c>
      <c r="AL51" s="83">
        <f>HASIL!AL42</f>
        <v>0</v>
      </c>
      <c r="AM51" s="122">
        <f t="shared" ref="AM51" si="595">AL51</f>
        <v>0</v>
      </c>
      <c r="AN51" s="83">
        <f>HASIL!AN42</f>
        <v>5</v>
      </c>
      <c r="AO51" s="122">
        <f t="shared" ref="AO51" si="596">AN51</f>
        <v>5</v>
      </c>
      <c r="AP51" s="83">
        <f>HASIL!AP42</f>
        <v>5</v>
      </c>
      <c r="AQ51" s="122">
        <f t="shared" ref="AQ51" si="597">AP51</f>
        <v>5</v>
      </c>
      <c r="AR51" s="83">
        <f>HASIL!AR42</f>
        <v>0</v>
      </c>
      <c r="AS51" s="122">
        <f t="shared" ref="AS51" si="598">AR51</f>
        <v>0</v>
      </c>
      <c r="AT51" s="83">
        <f>HASIL!AT42</f>
        <v>0</v>
      </c>
      <c r="AU51" s="122">
        <f t="shared" si="18"/>
        <v>0</v>
      </c>
      <c r="AV51" s="47">
        <f>HASIL!AV42</f>
        <v>4</v>
      </c>
      <c r="AW51" s="47">
        <f>HASIL!AW42</f>
        <v>16</v>
      </c>
      <c r="AX51" s="23">
        <f>HASIL!AX42</f>
        <v>20</v>
      </c>
      <c r="AY51" s="24">
        <f t="shared" si="19"/>
        <v>20</v>
      </c>
      <c r="AZ51" s="113" t="str">
        <f>IF(AY51&lt;$P$8,"-",IF(AY51&gt;=$P$8,"v"))</f>
        <v>-</v>
      </c>
      <c r="BA51" s="113" t="str">
        <f>IF(AY51&lt;$P$8,"v",IF(AY51&gt;=$P$8,"-"))</f>
        <v>v</v>
      </c>
      <c r="BB51" s="114" t="str">
        <f>IF(AY51&gt;=$P$8+20,"Pengayaan",IF(AY51&gt;=$P$8,"Tuntas",IF(AY51&lt;$P$8,"Remedial")))</f>
        <v>Remedial</v>
      </c>
      <c r="BE51" s="22">
        <v>33</v>
      </c>
      <c r="BF51" s="82" t="str">
        <f t="shared" ref="BF51:BF82" si="599">IFERROR(INDEX($G$19:$G$92,SUMPRODUCT(SMALL((($BB$19:$BB$92="Remedial")*$A$19:$A$92)+(($BB$19:$BB$92&lt;&gt;"Remedial")*1000),ROW($A33)))),"")</f>
        <v>MUHAMMAD REZKY</v>
      </c>
      <c r="BG51" s="110" t="s">
        <v>35</v>
      </c>
      <c r="BH51" s="22" t="s">
        <v>36</v>
      </c>
      <c r="BI51" s="22" t="s">
        <v>37</v>
      </c>
      <c r="BJ51" s="22" t="s">
        <v>38</v>
      </c>
      <c r="BN51" s="22">
        <v>33</v>
      </c>
      <c r="BO51" s="27" t="str">
        <f t="shared" ref="BO51:BO82" si="600">IFERROR(INDEX($G$19:$G$92,SUMPRODUCT(SMALL((($BB$19:$BB$92="Pengayaan")*$A$19:$A$92)+(($BB$19:$BB$92&lt;&gt;"Pengayaan")*1000),ROW($A33)))),"")</f>
        <v/>
      </c>
      <c r="BP51" s="110" t="s">
        <v>35</v>
      </c>
      <c r="BQ51" s="22" t="s">
        <v>36</v>
      </c>
      <c r="BR51" s="22" t="s">
        <v>37</v>
      </c>
      <c r="BS51" s="22" t="s">
        <v>38</v>
      </c>
    </row>
    <row r="52" spans="1:71" x14ac:dyDescent="0.25">
      <c r="A52" s="38">
        <v>34</v>
      </c>
      <c r="B52" s="266">
        <f>HASIL!C43</f>
        <v>44173.315023148098</v>
      </c>
      <c r="C52" s="266"/>
      <c r="D52" s="255">
        <f>HASIL!E43</f>
        <v>44173.335196759297</v>
      </c>
      <c r="E52" s="256"/>
      <c r="F52" s="192">
        <f>HASIL!G43</f>
        <v>44173.335196759297</v>
      </c>
      <c r="G52" s="46" t="str">
        <f>HASIL!B43</f>
        <v>KARINA KARINA</v>
      </c>
      <c r="H52" s="83">
        <f>HASIL!H43</f>
        <v>0</v>
      </c>
      <c r="I52" s="122">
        <f t="shared" si="22"/>
        <v>0</v>
      </c>
      <c r="J52" s="83">
        <f>HASIL!J43</f>
        <v>5</v>
      </c>
      <c r="K52" s="122">
        <f t="shared" ref="K52" si="601">J52</f>
        <v>5</v>
      </c>
      <c r="L52" s="83">
        <f>HASIL!L43</f>
        <v>0</v>
      </c>
      <c r="M52" s="122">
        <f t="shared" ref="M52" si="602">L52</f>
        <v>0</v>
      </c>
      <c r="N52" s="83">
        <f>HASIL!N43</f>
        <v>5</v>
      </c>
      <c r="O52" s="122">
        <f t="shared" ref="O52" si="603">N52</f>
        <v>5</v>
      </c>
      <c r="P52" s="83">
        <f>HASIL!P43</f>
        <v>5</v>
      </c>
      <c r="Q52" s="122">
        <f t="shared" ref="Q52" si="604">P52</f>
        <v>5</v>
      </c>
      <c r="R52" s="83">
        <f>HASIL!R43</f>
        <v>5</v>
      </c>
      <c r="S52" s="122">
        <f t="shared" ref="S52" si="605">R52</f>
        <v>5</v>
      </c>
      <c r="T52" s="83">
        <f>HASIL!T43</f>
        <v>5</v>
      </c>
      <c r="U52" s="122">
        <f t="shared" ref="U52" si="606">T52</f>
        <v>5</v>
      </c>
      <c r="V52" s="83">
        <f>HASIL!V43</f>
        <v>5</v>
      </c>
      <c r="W52" s="122">
        <f t="shared" ref="W52" si="607">V52</f>
        <v>5</v>
      </c>
      <c r="X52" s="83">
        <f>HASIL!X43</f>
        <v>0</v>
      </c>
      <c r="Y52" s="122">
        <f t="shared" ref="Y52" si="608">X52</f>
        <v>0</v>
      </c>
      <c r="Z52" s="83">
        <f>HASIL!Z43</f>
        <v>5</v>
      </c>
      <c r="AA52" s="122">
        <f t="shared" ref="AA52" si="609">Z52</f>
        <v>5</v>
      </c>
      <c r="AB52" s="83">
        <f>HASIL!AB43</f>
        <v>0</v>
      </c>
      <c r="AC52" s="122">
        <f t="shared" ref="AC52" si="610">AB52</f>
        <v>0</v>
      </c>
      <c r="AD52" s="83">
        <f>HASIL!AD43</f>
        <v>0</v>
      </c>
      <c r="AE52" s="122">
        <f t="shared" ref="AE52" si="611">AD52</f>
        <v>0</v>
      </c>
      <c r="AF52" s="83">
        <f>HASIL!AF43</f>
        <v>0</v>
      </c>
      <c r="AG52" s="122">
        <f t="shared" ref="AG52" si="612">AF52</f>
        <v>0</v>
      </c>
      <c r="AH52" s="83">
        <f>HASIL!AH43</f>
        <v>5</v>
      </c>
      <c r="AI52" s="122">
        <f t="shared" ref="AI52" si="613">AH52</f>
        <v>5</v>
      </c>
      <c r="AJ52" s="83">
        <f>HASIL!AJ43</f>
        <v>5</v>
      </c>
      <c r="AK52" s="122">
        <f t="shared" ref="AK52" si="614">AJ52</f>
        <v>5</v>
      </c>
      <c r="AL52" s="83">
        <f>HASIL!AL43</f>
        <v>5</v>
      </c>
      <c r="AM52" s="122">
        <f t="shared" ref="AM52" si="615">AL52</f>
        <v>5</v>
      </c>
      <c r="AN52" s="83">
        <f>HASIL!AN43</f>
        <v>5</v>
      </c>
      <c r="AO52" s="122">
        <f t="shared" ref="AO52" si="616">AN52</f>
        <v>5</v>
      </c>
      <c r="AP52" s="83">
        <f>HASIL!AP43</f>
        <v>0</v>
      </c>
      <c r="AQ52" s="122">
        <f t="shared" ref="AQ52" si="617">AP52</f>
        <v>0</v>
      </c>
      <c r="AR52" s="83">
        <f>HASIL!AR43</f>
        <v>5</v>
      </c>
      <c r="AS52" s="122">
        <f t="shared" ref="AS52" si="618">AR52</f>
        <v>5</v>
      </c>
      <c r="AT52" s="83">
        <f>HASIL!AT43</f>
        <v>5</v>
      </c>
      <c r="AU52" s="122">
        <f t="shared" si="18"/>
        <v>5</v>
      </c>
      <c r="AV52" s="47">
        <f>HASIL!AV43</f>
        <v>13</v>
      </c>
      <c r="AW52" s="47">
        <f>HASIL!AW43</f>
        <v>7</v>
      </c>
      <c r="AX52" s="23">
        <f>HASIL!AX43</f>
        <v>65</v>
      </c>
      <c r="AY52" s="24">
        <f t="shared" si="19"/>
        <v>65</v>
      </c>
      <c r="AZ52" s="113" t="str">
        <f>IF(AY52&lt;$P$8,"-",IF(AY52&gt;=$P$8,"v"))</f>
        <v>-</v>
      </c>
      <c r="BA52" s="113" t="str">
        <f>IF(AY52&lt;$P$8,"v",IF(AY52&gt;=$P$8,"-"))</f>
        <v>v</v>
      </c>
      <c r="BB52" s="114" t="str">
        <f>IF(AY52&gt;=$P$8+20,"Pengayaan",IF(AY52&gt;=$P$8,"Tuntas",IF(AY52&lt;$P$8,"Remedial")))</f>
        <v>Remedial</v>
      </c>
      <c r="BE52" s="22">
        <v>34</v>
      </c>
      <c r="BF52" s="82" t="str">
        <f t="shared" si="599"/>
        <v>KARINA KARINA</v>
      </c>
      <c r="BG52" s="110" t="s">
        <v>35</v>
      </c>
      <c r="BH52" s="22" t="s">
        <v>36</v>
      </c>
      <c r="BI52" s="22" t="s">
        <v>37</v>
      </c>
      <c r="BJ52" s="22" t="s">
        <v>38</v>
      </c>
      <c r="BN52" s="22">
        <v>34</v>
      </c>
      <c r="BO52" s="27" t="str">
        <f t="shared" si="600"/>
        <v/>
      </c>
      <c r="BP52" s="110" t="s">
        <v>35</v>
      </c>
      <c r="BQ52" s="22" t="s">
        <v>36</v>
      </c>
      <c r="BR52" s="22" t="s">
        <v>37</v>
      </c>
      <c r="BS52" s="22" t="s">
        <v>38</v>
      </c>
    </row>
    <row r="53" spans="1:71" x14ac:dyDescent="0.25">
      <c r="A53" s="37">
        <v>35</v>
      </c>
      <c r="B53" s="266">
        <f>HASIL!C44</f>
        <v>44173.317106481503</v>
      </c>
      <c r="C53" s="266"/>
      <c r="D53" s="255">
        <f>HASIL!E44</f>
        <v>44173.335231481498</v>
      </c>
      <c r="E53" s="256"/>
      <c r="F53" s="192">
        <f>HASIL!G44</f>
        <v>44173.335231481498</v>
      </c>
      <c r="G53" s="46" t="str">
        <f>HASIL!B44</f>
        <v>SUKMA MELATI</v>
      </c>
      <c r="H53" s="83">
        <f>HASIL!H44</f>
        <v>0</v>
      </c>
      <c r="I53" s="122">
        <f t="shared" si="22"/>
        <v>0</v>
      </c>
      <c r="J53" s="83">
        <f>HASIL!J44</f>
        <v>5</v>
      </c>
      <c r="K53" s="122">
        <f t="shared" ref="K53" si="619">J53</f>
        <v>5</v>
      </c>
      <c r="L53" s="83">
        <f>HASIL!L44</f>
        <v>0</v>
      </c>
      <c r="M53" s="122">
        <f t="shared" ref="M53" si="620">L53</f>
        <v>0</v>
      </c>
      <c r="N53" s="83">
        <f>HASIL!N44</f>
        <v>0</v>
      </c>
      <c r="O53" s="122">
        <f t="shared" ref="O53" si="621">N53</f>
        <v>0</v>
      </c>
      <c r="P53" s="83">
        <f>HASIL!P44</f>
        <v>5</v>
      </c>
      <c r="Q53" s="122">
        <f t="shared" ref="Q53" si="622">P53</f>
        <v>5</v>
      </c>
      <c r="R53" s="83">
        <f>HASIL!R44</f>
        <v>0</v>
      </c>
      <c r="S53" s="122">
        <f t="shared" ref="S53" si="623">R53</f>
        <v>0</v>
      </c>
      <c r="T53" s="83">
        <f>HASIL!T44</f>
        <v>5</v>
      </c>
      <c r="U53" s="122">
        <f t="shared" ref="U53" si="624">T53</f>
        <v>5</v>
      </c>
      <c r="V53" s="83">
        <f>HASIL!V44</f>
        <v>0</v>
      </c>
      <c r="W53" s="122">
        <f t="shared" ref="W53" si="625">V53</f>
        <v>0</v>
      </c>
      <c r="X53" s="83">
        <f>HASIL!X44</f>
        <v>5</v>
      </c>
      <c r="Y53" s="122">
        <f t="shared" ref="Y53" si="626">X53</f>
        <v>5</v>
      </c>
      <c r="Z53" s="83">
        <f>HASIL!Z44</f>
        <v>0</v>
      </c>
      <c r="AA53" s="122">
        <f t="shared" ref="AA53" si="627">Z53</f>
        <v>0</v>
      </c>
      <c r="AB53" s="83">
        <f>HASIL!AB44</f>
        <v>5</v>
      </c>
      <c r="AC53" s="122">
        <f t="shared" ref="AC53" si="628">AB53</f>
        <v>5</v>
      </c>
      <c r="AD53" s="83">
        <f>HASIL!AD44</f>
        <v>5</v>
      </c>
      <c r="AE53" s="122">
        <f t="shared" ref="AE53" si="629">AD53</f>
        <v>5</v>
      </c>
      <c r="AF53" s="83">
        <f>HASIL!AF44</f>
        <v>0</v>
      </c>
      <c r="AG53" s="122">
        <f t="shared" ref="AG53" si="630">AF53</f>
        <v>0</v>
      </c>
      <c r="AH53" s="83">
        <f>HASIL!AH44</f>
        <v>0</v>
      </c>
      <c r="AI53" s="122">
        <f t="shared" ref="AI53" si="631">AH53</f>
        <v>0</v>
      </c>
      <c r="AJ53" s="83">
        <f>HASIL!AJ44</f>
        <v>0</v>
      </c>
      <c r="AK53" s="122">
        <f t="shared" ref="AK53" si="632">AJ53</f>
        <v>0</v>
      </c>
      <c r="AL53" s="83">
        <f>HASIL!AL44</f>
        <v>0</v>
      </c>
      <c r="AM53" s="122">
        <f t="shared" ref="AM53" si="633">AL53</f>
        <v>0</v>
      </c>
      <c r="AN53" s="83">
        <f>HASIL!AN44</f>
        <v>5</v>
      </c>
      <c r="AO53" s="122">
        <f t="shared" ref="AO53" si="634">AN53</f>
        <v>5</v>
      </c>
      <c r="AP53" s="83">
        <f>HASIL!AP44</f>
        <v>0</v>
      </c>
      <c r="AQ53" s="122">
        <f t="shared" ref="AQ53" si="635">AP53</f>
        <v>0</v>
      </c>
      <c r="AR53" s="83">
        <f>HASIL!AR44</f>
        <v>0</v>
      </c>
      <c r="AS53" s="122">
        <f t="shared" ref="AS53" si="636">AR53</f>
        <v>0</v>
      </c>
      <c r="AT53" s="83">
        <f>HASIL!AT44</f>
        <v>5</v>
      </c>
      <c r="AU53" s="122">
        <f t="shared" si="18"/>
        <v>5</v>
      </c>
      <c r="AV53" s="47">
        <f>HASIL!AV44</f>
        <v>8</v>
      </c>
      <c r="AW53" s="47">
        <f>HASIL!AW44</f>
        <v>12</v>
      </c>
      <c r="AX53" s="23">
        <f>HASIL!AX44</f>
        <v>40</v>
      </c>
      <c r="AY53" s="24">
        <f t="shared" si="19"/>
        <v>40</v>
      </c>
      <c r="AZ53" s="113" t="str">
        <f>IF(AY53&lt;$P$8,"-",IF(AY53&gt;=$P$8,"v"))</f>
        <v>-</v>
      </c>
      <c r="BA53" s="113" t="str">
        <f>IF(AY53&lt;$P$8,"v",IF(AY53&gt;=$P$8,"-"))</f>
        <v>v</v>
      </c>
      <c r="BB53" s="114" t="str">
        <f>IF(AY53&gt;=$P$8+20,"Pengayaan",IF(AY53&gt;=$P$8,"Tuntas",IF(AY53&lt;$P$8,"Remedial")))</f>
        <v>Remedial</v>
      </c>
      <c r="BE53" s="22">
        <v>35</v>
      </c>
      <c r="BF53" s="82" t="str">
        <f t="shared" si="599"/>
        <v>SUKMA MELATI</v>
      </c>
      <c r="BG53" s="110" t="s">
        <v>35</v>
      </c>
      <c r="BH53" s="22" t="s">
        <v>36</v>
      </c>
      <c r="BI53" s="22" t="s">
        <v>37</v>
      </c>
      <c r="BJ53" s="22" t="s">
        <v>38</v>
      </c>
      <c r="BN53" s="22">
        <v>35</v>
      </c>
      <c r="BO53" s="27" t="str">
        <f t="shared" si="600"/>
        <v/>
      </c>
      <c r="BP53" s="110" t="s">
        <v>35</v>
      </c>
      <c r="BQ53" s="22" t="s">
        <v>36</v>
      </c>
      <c r="BR53" s="22" t="s">
        <v>37</v>
      </c>
      <c r="BS53" s="22" t="s">
        <v>38</v>
      </c>
    </row>
    <row r="54" spans="1:71" x14ac:dyDescent="0.25">
      <c r="A54" s="38">
        <v>36</v>
      </c>
      <c r="B54" s="266">
        <f>HASIL!C45</f>
        <v>44173.320891203701</v>
      </c>
      <c r="C54" s="266"/>
      <c r="D54" s="255">
        <f>HASIL!E45</f>
        <v>44173.335312499999</v>
      </c>
      <c r="E54" s="256"/>
      <c r="F54" s="192">
        <f>HASIL!G45</f>
        <v>44173.335312499999</v>
      </c>
      <c r="G54" s="46" t="str">
        <f>HASIL!B45</f>
        <v>MUHAMMAD ARIADI</v>
      </c>
      <c r="H54" s="83">
        <f>HASIL!H45</f>
        <v>5</v>
      </c>
      <c r="I54" s="122">
        <f t="shared" si="22"/>
        <v>5</v>
      </c>
      <c r="J54" s="83">
        <f>HASIL!J45</f>
        <v>5</v>
      </c>
      <c r="K54" s="122">
        <f t="shared" ref="K54" si="637">J54</f>
        <v>5</v>
      </c>
      <c r="L54" s="83">
        <f>HASIL!L45</f>
        <v>0</v>
      </c>
      <c r="M54" s="122">
        <f t="shared" ref="M54" si="638">L54</f>
        <v>0</v>
      </c>
      <c r="N54" s="83">
        <f>HASIL!N45</f>
        <v>0</v>
      </c>
      <c r="O54" s="122">
        <f t="shared" ref="O54" si="639">N54</f>
        <v>0</v>
      </c>
      <c r="P54" s="83">
        <f>HASIL!P45</f>
        <v>0</v>
      </c>
      <c r="Q54" s="122">
        <f t="shared" ref="Q54" si="640">P54</f>
        <v>0</v>
      </c>
      <c r="R54" s="83">
        <f>HASIL!R45</f>
        <v>0</v>
      </c>
      <c r="S54" s="122">
        <f t="shared" ref="S54" si="641">R54</f>
        <v>0</v>
      </c>
      <c r="T54" s="83">
        <f>HASIL!T45</f>
        <v>5</v>
      </c>
      <c r="U54" s="122">
        <f t="shared" ref="U54" si="642">T54</f>
        <v>5</v>
      </c>
      <c r="V54" s="83">
        <f>HASIL!V45</f>
        <v>0</v>
      </c>
      <c r="W54" s="122">
        <f t="shared" ref="W54" si="643">V54</f>
        <v>0</v>
      </c>
      <c r="X54" s="83">
        <f>HASIL!X45</f>
        <v>0</v>
      </c>
      <c r="Y54" s="122">
        <f t="shared" ref="Y54" si="644">X54</f>
        <v>0</v>
      </c>
      <c r="Z54" s="83">
        <f>HASIL!Z45</f>
        <v>5</v>
      </c>
      <c r="AA54" s="122">
        <f t="shared" ref="AA54" si="645">Z54</f>
        <v>5</v>
      </c>
      <c r="AB54" s="83">
        <f>HASIL!AB45</f>
        <v>0</v>
      </c>
      <c r="AC54" s="122">
        <f t="shared" ref="AC54" si="646">AB54</f>
        <v>0</v>
      </c>
      <c r="AD54" s="83">
        <f>HASIL!AD45</f>
        <v>0</v>
      </c>
      <c r="AE54" s="122">
        <f t="shared" ref="AE54" si="647">AD54</f>
        <v>0</v>
      </c>
      <c r="AF54" s="83">
        <f>HASIL!AF45</f>
        <v>0</v>
      </c>
      <c r="AG54" s="122">
        <f t="shared" ref="AG54" si="648">AF54</f>
        <v>0</v>
      </c>
      <c r="AH54" s="83">
        <f>HASIL!AH45</f>
        <v>0</v>
      </c>
      <c r="AI54" s="122">
        <f t="shared" ref="AI54" si="649">AH54</f>
        <v>0</v>
      </c>
      <c r="AJ54" s="83">
        <f>HASIL!AJ45</f>
        <v>0</v>
      </c>
      <c r="AK54" s="122">
        <f t="shared" ref="AK54" si="650">AJ54</f>
        <v>0</v>
      </c>
      <c r="AL54" s="83">
        <f>HASIL!AL45</f>
        <v>0</v>
      </c>
      <c r="AM54" s="122">
        <f t="shared" ref="AM54" si="651">AL54</f>
        <v>0</v>
      </c>
      <c r="AN54" s="83">
        <f>HASIL!AN45</f>
        <v>5</v>
      </c>
      <c r="AO54" s="122">
        <f t="shared" ref="AO54" si="652">AN54</f>
        <v>5</v>
      </c>
      <c r="AP54" s="83">
        <f>HASIL!AP45</f>
        <v>0</v>
      </c>
      <c r="AQ54" s="122">
        <f t="shared" ref="AQ54" si="653">AP54</f>
        <v>0</v>
      </c>
      <c r="AR54" s="83">
        <f>HASIL!AR45</f>
        <v>0</v>
      </c>
      <c r="AS54" s="122">
        <f t="shared" ref="AS54" si="654">AR54</f>
        <v>0</v>
      </c>
      <c r="AT54" s="83">
        <f>HASIL!AT45</f>
        <v>5</v>
      </c>
      <c r="AU54" s="122">
        <f t="shared" si="18"/>
        <v>5</v>
      </c>
      <c r="AV54" s="47">
        <f>HASIL!AV45</f>
        <v>6</v>
      </c>
      <c r="AW54" s="47">
        <f>HASIL!AW45</f>
        <v>14</v>
      </c>
      <c r="AX54" s="23">
        <f>HASIL!AX45</f>
        <v>30</v>
      </c>
      <c r="AY54" s="24">
        <f t="shared" si="19"/>
        <v>30</v>
      </c>
      <c r="AZ54" s="113" t="str">
        <f>IF(AY54&lt;$P$8,"-",IF(AY54&gt;=$P$8,"v"))</f>
        <v>-</v>
      </c>
      <c r="BA54" s="113" t="str">
        <f>IF(AY54&lt;$P$8,"v",IF(AY54&gt;=$P$8,"-"))</f>
        <v>v</v>
      </c>
      <c r="BB54" s="114" t="str">
        <f>IF(AY54&gt;=$P$8+20,"Pengayaan",IF(AY54&gt;=$P$8,"Tuntas",IF(AY54&lt;$P$8,"Remedial")))</f>
        <v>Remedial</v>
      </c>
      <c r="BE54" s="22">
        <v>36</v>
      </c>
      <c r="BF54" s="82" t="str">
        <f t="shared" si="599"/>
        <v>MUHAMMAD ARIADI</v>
      </c>
      <c r="BG54" s="110" t="s">
        <v>35</v>
      </c>
      <c r="BH54" s="22" t="s">
        <v>36</v>
      </c>
      <c r="BI54" s="22" t="s">
        <v>37</v>
      </c>
      <c r="BJ54" s="22" t="s">
        <v>38</v>
      </c>
      <c r="BN54" s="22">
        <v>36</v>
      </c>
      <c r="BO54" s="27" t="str">
        <f t="shared" si="600"/>
        <v/>
      </c>
      <c r="BP54" s="110" t="s">
        <v>35</v>
      </c>
      <c r="BQ54" s="22" t="s">
        <v>36</v>
      </c>
      <c r="BR54" s="22" t="s">
        <v>37</v>
      </c>
      <c r="BS54" s="22" t="s">
        <v>38</v>
      </c>
    </row>
    <row r="55" spans="1:71" x14ac:dyDescent="0.25">
      <c r="A55" s="37">
        <v>37</v>
      </c>
      <c r="B55" s="266">
        <f>HASIL!C46</f>
        <v>44173.331886574102</v>
      </c>
      <c r="C55" s="266"/>
      <c r="D55" s="255">
        <f>HASIL!E46</f>
        <v>44173.335995370398</v>
      </c>
      <c r="E55" s="256"/>
      <c r="F55" s="192">
        <f>HASIL!G46</f>
        <v>44173.335995370398</v>
      </c>
      <c r="G55" s="46" t="str">
        <f>HASIL!B46</f>
        <v>SITI AMINAH</v>
      </c>
      <c r="H55" s="83">
        <f>HASIL!H46</f>
        <v>5</v>
      </c>
      <c r="I55" s="122">
        <f t="shared" si="22"/>
        <v>5</v>
      </c>
      <c r="J55" s="83">
        <f>HASIL!J46</f>
        <v>5</v>
      </c>
      <c r="K55" s="122">
        <f t="shared" ref="K55" si="655">J55</f>
        <v>5</v>
      </c>
      <c r="L55" s="83">
        <f>HASIL!L46</f>
        <v>0</v>
      </c>
      <c r="M55" s="122">
        <f t="shared" ref="M55" si="656">L55</f>
        <v>0</v>
      </c>
      <c r="N55" s="83">
        <f>HASIL!N46</f>
        <v>0</v>
      </c>
      <c r="O55" s="122">
        <f t="shared" ref="O55" si="657">N55</f>
        <v>0</v>
      </c>
      <c r="P55" s="83">
        <f>HASIL!P46</f>
        <v>0</v>
      </c>
      <c r="Q55" s="122">
        <f t="shared" ref="Q55" si="658">P55</f>
        <v>0</v>
      </c>
      <c r="R55" s="83">
        <f>HASIL!R46</f>
        <v>5</v>
      </c>
      <c r="S55" s="122">
        <f t="shared" ref="S55" si="659">R55</f>
        <v>5</v>
      </c>
      <c r="T55" s="83">
        <f>HASIL!T46</f>
        <v>0</v>
      </c>
      <c r="U55" s="122">
        <f t="shared" ref="U55" si="660">T55</f>
        <v>0</v>
      </c>
      <c r="V55" s="83">
        <f>HASIL!V46</f>
        <v>0</v>
      </c>
      <c r="W55" s="122">
        <f t="shared" ref="W55" si="661">V55</f>
        <v>0</v>
      </c>
      <c r="X55" s="83">
        <f>HASIL!X46</f>
        <v>5</v>
      </c>
      <c r="Y55" s="122">
        <f t="shared" ref="Y55" si="662">X55</f>
        <v>5</v>
      </c>
      <c r="Z55" s="83">
        <f>HASIL!Z46</f>
        <v>0</v>
      </c>
      <c r="AA55" s="122">
        <f t="shared" ref="AA55" si="663">Z55</f>
        <v>0</v>
      </c>
      <c r="AB55" s="83">
        <f>HASIL!AB46</f>
        <v>0</v>
      </c>
      <c r="AC55" s="122">
        <f t="shared" ref="AC55" si="664">AB55</f>
        <v>0</v>
      </c>
      <c r="AD55" s="83">
        <f>HASIL!AD46</f>
        <v>5</v>
      </c>
      <c r="AE55" s="122">
        <f t="shared" ref="AE55" si="665">AD55</f>
        <v>5</v>
      </c>
      <c r="AF55" s="83">
        <f>HASIL!AF46</f>
        <v>0</v>
      </c>
      <c r="AG55" s="122">
        <f t="shared" ref="AG55" si="666">AF55</f>
        <v>0</v>
      </c>
      <c r="AH55" s="83">
        <f>HASIL!AH46</f>
        <v>5</v>
      </c>
      <c r="AI55" s="122">
        <f t="shared" ref="AI55" si="667">AH55</f>
        <v>5</v>
      </c>
      <c r="AJ55" s="83">
        <f>HASIL!AJ46</f>
        <v>5</v>
      </c>
      <c r="AK55" s="122">
        <f t="shared" ref="AK55" si="668">AJ55</f>
        <v>5</v>
      </c>
      <c r="AL55" s="83">
        <f>HASIL!AL46</f>
        <v>0</v>
      </c>
      <c r="AM55" s="122">
        <f t="shared" ref="AM55" si="669">AL55</f>
        <v>0</v>
      </c>
      <c r="AN55" s="83">
        <f>HASIL!AN46</f>
        <v>0</v>
      </c>
      <c r="AO55" s="122">
        <f t="shared" ref="AO55" si="670">AN55</f>
        <v>0</v>
      </c>
      <c r="AP55" s="83">
        <f>HASIL!AP46</f>
        <v>5</v>
      </c>
      <c r="AQ55" s="122">
        <f t="shared" ref="AQ55" si="671">AP55</f>
        <v>5</v>
      </c>
      <c r="AR55" s="83">
        <f>HASIL!AR46</f>
        <v>5</v>
      </c>
      <c r="AS55" s="122">
        <f t="shared" ref="AS55" si="672">AR55</f>
        <v>5</v>
      </c>
      <c r="AT55" s="83">
        <f>HASIL!AT46</f>
        <v>5</v>
      </c>
      <c r="AU55" s="122">
        <f t="shared" si="18"/>
        <v>5</v>
      </c>
      <c r="AV55" s="47">
        <f>HASIL!AV46</f>
        <v>10</v>
      </c>
      <c r="AW55" s="47">
        <f>HASIL!AW46</f>
        <v>10</v>
      </c>
      <c r="AX55" s="23">
        <f>HASIL!AX46</f>
        <v>50</v>
      </c>
      <c r="AY55" s="24">
        <f t="shared" si="19"/>
        <v>50</v>
      </c>
      <c r="AZ55" s="113" t="str">
        <f>IF(AY55&lt;$P$8,"-",IF(AY55&gt;=$P$8,"v"))</f>
        <v>-</v>
      </c>
      <c r="BA55" s="113" t="str">
        <f>IF(AY55&lt;$P$8,"v",IF(AY55&gt;=$P$8,"-"))</f>
        <v>v</v>
      </c>
      <c r="BB55" s="114" t="str">
        <f>IF(AY55&gt;=$P$8+20,"Pengayaan",IF(AY55&gt;=$P$8,"Tuntas",IF(AY55&lt;$P$8,"Remedial")))</f>
        <v>Remedial</v>
      </c>
      <c r="BE55" s="22">
        <v>37</v>
      </c>
      <c r="BF55" s="82" t="str">
        <f t="shared" si="599"/>
        <v>SITI AMINAH</v>
      </c>
      <c r="BG55" s="110" t="s">
        <v>35</v>
      </c>
      <c r="BH55" s="22" t="s">
        <v>36</v>
      </c>
      <c r="BI55" s="22" t="s">
        <v>37</v>
      </c>
      <c r="BJ55" s="22" t="s">
        <v>38</v>
      </c>
      <c r="BN55" s="22">
        <v>37</v>
      </c>
      <c r="BO55" s="27" t="str">
        <f t="shared" si="600"/>
        <v/>
      </c>
      <c r="BP55" s="110" t="s">
        <v>35</v>
      </c>
      <c r="BQ55" s="22" t="s">
        <v>36</v>
      </c>
      <c r="BR55" s="22" t="s">
        <v>37</v>
      </c>
      <c r="BS55" s="22" t="s">
        <v>38</v>
      </c>
    </row>
    <row r="56" spans="1:71" x14ac:dyDescent="0.25">
      <c r="A56" s="38">
        <v>38</v>
      </c>
      <c r="B56" s="266">
        <f>HASIL!C47</f>
        <v>44173.330023148097</v>
      </c>
      <c r="C56" s="266"/>
      <c r="D56" s="255">
        <f>HASIL!E47</f>
        <v>44173.336064814801</v>
      </c>
      <c r="E56" s="256"/>
      <c r="F56" s="192">
        <f>HASIL!G47</f>
        <v>44173.336064814801</v>
      </c>
      <c r="G56" s="46" t="str">
        <f>HASIL!B47</f>
        <v>AULIA SAPITRI</v>
      </c>
      <c r="H56" s="83">
        <f>HASIL!H47</f>
        <v>5</v>
      </c>
      <c r="I56" s="122">
        <f t="shared" si="22"/>
        <v>5</v>
      </c>
      <c r="J56" s="83">
        <f>HASIL!J47</f>
        <v>5</v>
      </c>
      <c r="K56" s="122">
        <f t="shared" ref="K56" si="673">J56</f>
        <v>5</v>
      </c>
      <c r="L56" s="83">
        <f>HASIL!L47</f>
        <v>5</v>
      </c>
      <c r="M56" s="122">
        <f t="shared" ref="M56" si="674">L56</f>
        <v>5</v>
      </c>
      <c r="N56" s="83">
        <f>HASIL!N47</f>
        <v>0</v>
      </c>
      <c r="O56" s="122">
        <f t="shared" ref="O56" si="675">N56</f>
        <v>0</v>
      </c>
      <c r="P56" s="83">
        <f>HASIL!P47</f>
        <v>0</v>
      </c>
      <c r="Q56" s="122">
        <f t="shared" ref="Q56" si="676">P56</f>
        <v>0</v>
      </c>
      <c r="R56" s="83">
        <f>HASIL!R47</f>
        <v>0</v>
      </c>
      <c r="S56" s="122">
        <f t="shared" ref="S56" si="677">R56</f>
        <v>0</v>
      </c>
      <c r="T56" s="83">
        <f>HASIL!T47</f>
        <v>5</v>
      </c>
      <c r="U56" s="122">
        <f t="shared" ref="U56" si="678">T56</f>
        <v>5</v>
      </c>
      <c r="V56" s="83">
        <f>HASIL!V47</f>
        <v>0</v>
      </c>
      <c r="W56" s="122">
        <f t="shared" ref="W56" si="679">V56</f>
        <v>0</v>
      </c>
      <c r="X56" s="83">
        <f>HASIL!X47</f>
        <v>5</v>
      </c>
      <c r="Y56" s="122">
        <f t="shared" ref="Y56" si="680">X56</f>
        <v>5</v>
      </c>
      <c r="Z56" s="83">
        <f>HASIL!Z47</f>
        <v>5</v>
      </c>
      <c r="AA56" s="122">
        <f t="shared" ref="AA56" si="681">Z56</f>
        <v>5</v>
      </c>
      <c r="AB56" s="83">
        <f>HASIL!AB47</f>
        <v>0</v>
      </c>
      <c r="AC56" s="122">
        <f t="shared" ref="AC56" si="682">AB56</f>
        <v>0</v>
      </c>
      <c r="AD56" s="83">
        <f>HASIL!AD47</f>
        <v>0</v>
      </c>
      <c r="AE56" s="122">
        <f t="shared" ref="AE56" si="683">AD56</f>
        <v>0</v>
      </c>
      <c r="AF56" s="83">
        <f>HASIL!AF47</f>
        <v>5</v>
      </c>
      <c r="AG56" s="122">
        <f t="shared" ref="AG56" si="684">AF56</f>
        <v>5</v>
      </c>
      <c r="AH56" s="83">
        <f>HASIL!AH47</f>
        <v>5</v>
      </c>
      <c r="AI56" s="122">
        <f t="shared" ref="AI56" si="685">AH56</f>
        <v>5</v>
      </c>
      <c r="AJ56" s="83">
        <f>HASIL!AJ47</f>
        <v>0</v>
      </c>
      <c r="AK56" s="122">
        <f t="shared" ref="AK56" si="686">AJ56</f>
        <v>0</v>
      </c>
      <c r="AL56" s="83">
        <f>HASIL!AL47</f>
        <v>0</v>
      </c>
      <c r="AM56" s="122">
        <f t="shared" ref="AM56" si="687">AL56</f>
        <v>0</v>
      </c>
      <c r="AN56" s="83">
        <f>HASIL!AN47</f>
        <v>5</v>
      </c>
      <c r="AO56" s="122">
        <f t="shared" ref="AO56" si="688">AN56</f>
        <v>5</v>
      </c>
      <c r="AP56" s="83">
        <f>HASIL!AP47</f>
        <v>0</v>
      </c>
      <c r="AQ56" s="122">
        <f t="shared" ref="AQ56" si="689">AP56</f>
        <v>0</v>
      </c>
      <c r="AR56" s="83">
        <f>HASIL!AR47</f>
        <v>0</v>
      </c>
      <c r="AS56" s="122">
        <f t="shared" ref="AS56" si="690">AR56</f>
        <v>0</v>
      </c>
      <c r="AT56" s="83">
        <f>HASIL!AT47</f>
        <v>5</v>
      </c>
      <c r="AU56" s="122">
        <f t="shared" si="18"/>
        <v>5</v>
      </c>
      <c r="AV56" s="47">
        <f>HASIL!AV47</f>
        <v>10</v>
      </c>
      <c r="AW56" s="47">
        <f>HASIL!AW47</f>
        <v>10</v>
      </c>
      <c r="AX56" s="23">
        <f>HASIL!AX47</f>
        <v>50</v>
      </c>
      <c r="AY56" s="24">
        <f t="shared" si="19"/>
        <v>50</v>
      </c>
      <c r="AZ56" s="113" t="str">
        <f>IF(AY56&lt;$P$8,"-",IF(AY56&gt;=$P$8,"v"))</f>
        <v>-</v>
      </c>
      <c r="BA56" s="113" t="str">
        <f>IF(AY56&lt;$P$8,"v",IF(AY56&gt;=$P$8,"-"))</f>
        <v>v</v>
      </c>
      <c r="BB56" s="114" t="str">
        <f>IF(AY56&gt;=$P$8+20,"Pengayaan",IF(AY56&gt;=$P$8,"Tuntas",IF(AY56&lt;$P$8,"Remedial")))</f>
        <v>Remedial</v>
      </c>
      <c r="BE56" s="22">
        <v>38</v>
      </c>
      <c r="BF56" s="82" t="str">
        <f t="shared" si="599"/>
        <v>AULIA SAPITRI</v>
      </c>
      <c r="BG56" s="110" t="s">
        <v>35</v>
      </c>
      <c r="BH56" s="22" t="s">
        <v>36</v>
      </c>
      <c r="BI56" s="22" t="s">
        <v>37</v>
      </c>
      <c r="BJ56" s="22" t="s">
        <v>38</v>
      </c>
      <c r="BN56" s="22">
        <v>38</v>
      </c>
      <c r="BO56" s="27" t="str">
        <f t="shared" si="600"/>
        <v/>
      </c>
      <c r="BP56" s="110" t="s">
        <v>35</v>
      </c>
      <c r="BQ56" s="22" t="s">
        <v>36</v>
      </c>
      <c r="BR56" s="22" t="s">
        <v>37</v>
      </c>
      <c r="BS56" s="22" t="s">
        <v>38</v>
      </c>
    </row>
    <row r="57" spans="1:71" x14ac:dyDescent="0.25">
      <c r="A57" s="37">
        <v>39</v>
      </c>
      <c r="B57" s="266">
        <f>HASIL!C48</f>
        <v>44173.315115740697</v>
      </c>
      <c r="C57" s="266"/>
      <c r="D57" s="255">
        <f>HASIL!E48</f>
        <v>44173.336516203701</v>
      </c>
      <c r="E57" s="256"/>
      <c r="F57" s="192">
        <f>HASIL!G48</f>
        <v>44173.336516203701</v>
      </c>
      <c r="G57" s="46" t="str">
        <f>HASIL!B48</f>
        <v>TEGUH WIDODO</v>
      </c>
      <c r="H57" s="83">
        <f>HASIL!H48</f>
        <v>0</v>
      </c>
      <c r="I57" s="122">
        <f t="shared" si="22"/>
        <v>0</v>
      </c>
      <c r="J57" s="83">
        <f>HASIL!J48</f>
        <v>5</v>
      </c>
      <c r="K57" s="122">
        <f t="shared" ref="K57" si="691">J57</f>
        <v>5</v>
      </c>
      <c r="L57" s="83">
        <f>HASIL!L48</f>
        <v>0</v>
      </c>
      <c r="M57" s="122">
        <f t="shared" ref="M57" si="692">L57</f>
        <v>0</v>
      </c>
      <c r="N57" s="83">
        <f>HASIL!N48</f>
        <v>5</v>
      </c>
      <c r="O57" s="122">
        <f t="shared" ref="O57" si="693">N57</f>
        <v>5</v>
      </c>
      <c r="P57" s="83">
        <f>HASIL!P48</f>
        <v>0</v>
      </c>
      <c r="Q57" s="122">
        <f t="shared" ref="Q57" si="694">P57</f>
        <v>0</v>
      </c>
      <c r="R57" s="83">
        <f>HASIL!R48</f>
        <v>5</v>
      </c>
      <c r="S57" s="122">
        <f t="shared" ref="S57" si="695">R57</f>
        <v>5</v>
      </c>
      <c r="T57" s="83">
        <f>HASIL!T48</f>
        <v>5</v>
      </c>
      <c r="U57" s="122">
        <f t="shared" ref="U57" si="696">T57</f>
        <v>5</v>
      </c>
      <c r="V57" s="83">
        <f>HASIL!V48</f>
        <v>5</v>
      </c>
      <c r="W57" s="122">
        <f t="shared" ref="W57" si="697">V57</f>
        <v>5</v>
      </c>
      <c r="X57" s="83">
        <f>HASIL!X48</f>
        <v>5</v>
      </c>
      <c r="Y57" s="122">
        <f t="shared" ref="Y57" si="698">X57</f>
        <v>5</v>
      </c>
      <c r="Z57" s="83">
        <f>HASIL!Z48</f>
        <v>5</v>
      </c>
      <c r="AA57" s="122">
        <f t="shared" ref="AA57" si="699">Z57</f>
        <v>5</v>
      </c>
      <c r="AB57" s="83">
        <f>HASIL!AB48</f>
        <v>0</v>
      </c>
      <c r="AC57" s="122">
        <f t="shared" ref="AC57" si="700">AB57</f>
        <v>0</v>
      </c>
      <c r="AD57" s="83">
        <f>HASIL!AD48</f>
        <v>5</v>
      </c>
      <c r="AE57" s="122">
        <f t="shared" ref="AE57" si="701">AD57</f>
        <v>5</v>
      </c>
      <c r="AF57" s="83">
        <f>HASIL!AF48</f>
        <v>5</v>
      </c>
      <c r="AG57" s="122">
        <f t="shared" ref="AG57" si="702">AF57</f>
        <v>5</v>
      </c>
      <c r="AH57" s="83">
        <f>HASIL!AH48</f>
        <v>5</v>
      </c>
      <c r="AI57" s="122">
        <f t="shared" ref="AI57" si="703">AH57</f>
        <v>5</v>
      </c>
      <c r="AJ57" s="83">
        <f>HASIL!AJ48</f>
        <v>0</v>
      </c>
      <c r="AK57" s="122">
        <f t="shared" ref="AK57" si="704">AJ57</f>
        <v>0</v>
      </c>
      <c r="AL57" s="83">
        <f>HASIL!AL48</f>
        <v>5</v>
      </c>
      <c r="AM57" s="122">
        <f t="shared" ref="AM57" si="705">AL57</f>
        <v>5</v>
      </c>
      <c r="AN57" s="83">
        <f>HASIL!AN48</f>
        <v>5</v>
      </c>
      <c r="AO57" s="122">
        <f t="shared" ref="AO57" si="706">AN57</f>
        <v>5</v>
      </c>
      <c r="AP57" s="83">
        <f>HASIL!AP48</f>
        <v>5</v>
      </c>
      <c r="AQ57" s="122">
        <f t="shared" ref="AQ57" si="707">AP57</f>
        <v>5</v>
      </c>
      <c r="AR57" s="83">
        <f>HASIL!AR48</f>
        <v>5</v>
      </c>
      <c r="AS57" s="122">
        <f t="shared" ref="AS57" si="708">AR57</f>
        <v>5</v>
      </c>
      <c r="AT57" s="83">
        <f>HASIL!AT48</f>
        <v>5</v>
      </c>
      <c r="AU57" s="122">
        <f t="shared" si="18"/>
        <v>5</v>
      </c>
      <c r="AV57" s="47">
        <f>HASIL!AV48</f>
        <v>15</v>
      </c>
      <c r="AW57" s="47">
        <f>HASIL!AW48</f>
        <v>5</v>
      </c>
      <c r="AX57" s="23">
        <f>HASIL!AX48</f>
        <v>75</v>
      </c>
      <c r="AY57" s="24">
        <f t="shared" si="19"/>
        <v>75</v>
      </c>
      <c r="AZ57" s="113" t="str">
        <f>IF(AY57&lt;$P$8,"-",IF(AY57&gt;=$P$8,"v"))</f>
        <v>v</v>
      </c>
      <c r="BA57" s="113" t="str">
        <f>IF(AY57&lt;$P$8,"v",IF(AY57&gt;=$P$8,"-"))</f>
        <v>-</v>
      </c>
      <c r="BB57" s="114" t="str">
        <f>IF(AY57&gt;=$P$8+20,"Pengayaan",IF(AY57&gt;=$P$8,"Tuntas",IF(AY57&lt;$P$8,"Remedial")))</f>
        <v>Tuntas</v>
      </c>
      <c r="BE57" s="22">
        <v>39</v>
      </c>
      <c r="BF57" s="82" t="str">
        <f t="shared" si="599"/>
        <v>SITI NURHALIZA</v>
      </c>
      <c r="BG57" s="110" t="s">
        <v>35</v>
      </c>
      <c r="BH57" s="22" t="s">
        <v>36</v>
      </c>
      <c r="BI57" s="22" t="s">
        <v>37</v>
      </c>
      <c r="BJ57" s="22" t="s">
        <v>38</v>
      </c>
      <c r="BN57" s="22">
        <v>39</v>
      </c>
      <c r="BO57" s="27" t="str">
        <f t="shared" si="600"/>
        <v/>
      </c>
      <c r="BP57" s="110" t="s">
        <v>35</v>
      </c>
      <c r="BQ57" s="22" t="s">
        <v>36</v>
      </c>
      <c r="BR57" s="22" t="s">
        <v>37</v>
      </c>
      <c r="BS57" s="22" t="s">
        <v>38</v>
      </c>
    </row>
    <row r="58" spans="1:71" x14ac:dyDescent="0.25">
      <c r="A58" s="38">
        <v>40</v>
      </c>
      <c r="B58" s="266">
        <f>HASIL!C49</f>
        <v>44173.314513888901</v>
      </c>
      <c r="C58" s="266"/>
      <c r="D58" s="255">
        <f>HASIL!E49</f>
        <v>44173.336817129602</v>
      </c>
      <c r="E58" s="256"/>
      <c r="F58" s="192">
        <f>HASIL!G49</f>
        <v>44173.336817129602</v>
      </c>
      <c r="G58" s="46" t="str">
        <f>HASIL!B49</f>
        <v>KRISFAR PANGESTU</v>
      </c>
      <c r="H58" s="83">
        <f>HASIL!H49</f>
        <v>0</v>
      </c>
      <c r="I58" s="122">
        <f t="shared" si="22"/>
        <v>0</v>
      </c>
      <c r="J58" s="83">
        <f>HASIL!J49</f>
        <v>5</v>
      </c>
      <c r="K58" s="122">
        <f t="shared" ref="K58" si="709">J58</f>
        <v>5</v>
      </c>
      <c r="L58" s="83">
        <f>HASIL!L49</f>
        <v>0</v>
      </c>
      <c r="M58" s="122">
        <f t="shared" ref="M58" si="710">L58</f>
        <v>0</v>
      </c>
      <c r="N58" s="83">
        <f>HASIL!N49</f>
        <v>5</v>
      </c>
      <c r="O58" s="122">
        <f t="shared" ref="O58" si="711">N58</f>
        <v>5</v>
      </c>
      <c r="P58" s="83">
        <f>HASIL!P49</f>
        <v>5</v>
      </c>
      <c r="Q58" s="122">
        <f t="shared" ref="Q58" si="712">P58</f>
        <v>5</v>
      </c>
      <c r="R58" s="83">
        <f>HASIL!R49</f>
        <v>5</v>
      </c>
      <c r="S58" s="122">
        <f t="shared" ref="S58" si="713">R58</f>
        <v>5</v>
      </c>
      <c r="T58" s="83">
        <f>HASIL!T49</f>
        <v>5</v>
      </c>
      <c r="U58" s="122">
        <f t="shared" ref="U58" si="714">T58</f>
        <v>5</v>
      </c>
      <c r="V58" s="83">
        <f>HASIL!V49</f>
        <v>0</v>
      </c>
      <c r="W58" s="122">
        <f t="shared" ref="W58" si="715">V58</f>
        <v>0</v>
      </c>
      <c r="X58" s="83">
        <f>HASIL!X49</f>
        <v>0</v>
      </c>
      <c r="Y58" s="122">
        <f t="shared" ref="Y58" si="716">X58</f>
        <v>0</v>
      </c>
      <c r="Z58" s="83">
        <f>HASIL!Z49</f>
        <v>5</v>
      </c>
      <c r="AA58" s="122">
        <f t="shared" ref="AA58" si="717">Z58</f>
        <v>5</v>
      </c>
      <c r="AB58" s="83">
        <f>HASIL!AB49</f>
        <v>5</v>
      </c>
      <c r="AC58" s="122">
        <f t="shared" ref="AC58" si="718">AB58</f>
        <v>5</v>
      </c>
      <c r="AD58" s="83">
        <f>HASIL!AD49</f>
        <v>5</v>
      </c>
      <c r="AE58" s="122">
        <f t="shared" ref="AE58" si="719">AD58</f>
        <v>5</v>
      </c>
      <c r="AF58" s="83">
        <f>HASIL!AF49</f>
        <v>5</v>
      </c>
      <c r="AG58" s="122">
        <f t="shared" ref="AG58" si="720">AF58</f>
        <v>5</v>
      </c>
      <c r="AH58" s="83">
        <f>HASIL!AH49</f>
        <v>0</v>
      </c>
      <c r="AI58" s="122">
        <f t="shared" ref="AI58" si="721">AH58</f>
        <v>0</v>
      </c>
      <c r="AJ58" s="83">
        <f>HASIL!AJ49</f>
        <v>5</v>
      </c>
      <c r="AK58" s="122">
        <f t="shared" ref="AK58" si="722">AJ58</f>
        <v>5</v>
      </c>
      <c r="AL58" s="83">
        <f>HASIL!AL49</f>
        <v>5</v>
      </c>
      <c r="AM58" s="122">
        <f t="shared" ref="AM58" si="723">AL58</f>
        <v>5</v>
      </c>
      <c r="AN58" s="83">
        <f>HASIL!AN49</f>
        <v>5</v>
      </c>
      <c r="AO58" s="122">
        <f t="shared" ref="AO58" si="724">AN58</f>
        <v>5</v>
      </c>
      <c r="AP58" s="83">
        <f>HASIL!AP49</f>
        <v>5</v>
      </c>
      <c r="AQ58" s="122">
        <f t="shared" ref="AQ58" si="725">AP58</f>
        <v>5</v>
      </c>
      <c r="AR58" s="83">
        <f>HASIL!AR49</f>
        <v>5</v>
      </c>
      <c r="AS58" s="122">
        <f t="shared" ref="AS58" si="726">AR58</f>
        <v>5</v>
      </c>
      <c r="AT58" s="83">
        <f>HASIL!AT49</f>
        <v>5</v>
      </c>
      <c r="AU58" s="122">
        <f t="shared" si="18"/>
        <v>5</v>
      </c>
      <c r="AV58" s="47">
        <f>HASIL!AV49</f>
        <v>15</v>
      </c>
      <c r="AW58" s="47">
        <f>HASIL!AW49</f>
        <v>5</v>
      </c>
      <c r="AX58" s="23">
        <f>HASIL!AX49</f>
        <v>75</v>
      </c>
      <c r="AY58" s="24">
        <f t="shared" si="19"/>
        <v>75</v>
      </c>
      <c r="AZ58" s="113" t="str">
        <f>IF(AY58&lt;$P$8,"-",IF(AY58&gt;=$P$8,"v"))</f>
        <v>v</v>
      </c>
      <c r="BA58" s="113" t="str">
        <f>IF(AY58&lt;$P$8,"v",IF(AY58&gt;=$P$8,"-"))</f>
        <v>-</v>
      </c>
      <c r="BB58" s="114" t="str">
        <f>IF(AY58&gt;=$P$8+20,"Pengayaan",IF(AY58&gt;=$P$8,"Tuntas",IF(AY58&lt;$P$8,"Remedial")))</f>
        <v>Tuntas</v>
      </c>
      <c r="BE58" s="22">
        <v>40</v>
      </c>
      <c r="BF58" s="82" t="str">
        <f t="shared" si="599"/>
        <v>MUHAMMAD ZAKI</v>
      </c>
      <c r="BG58" s="110" t="s">
        <v>35</v>
      </c>
      <c r="BH58" s="22" t="s">
        <v>36</v>
      </c>
      <c r="BI58" s="22" t="s">
        <v>37</v>
      </c>
      <c r="BJ58" s="22" t="s">
        <v>38</v>
      </c>
      <c r="BN58" s="22">
        <v>40</v>
      </c>
      <c r="BO58" s="27" t="str">
        <f t="shared" si="600"/>
        <v/>
      </c>
      <c r="BP58" s="110" t="s">
        <v>35</v>
      </c>
      <c r="BQ58" s="22" t="s">
        <v>36</v>
      </c>
      <c r="BR58" s="22" t="s">
        <v>37</v>
      </c>
      <c r="BS58" s="22" t="s">
        <v>38</v>
      </c>
    </row>
    <row r="59" spans="1:71" x14ac:dyDescent="0.25">
      <c r="A59" s="37">
        <v>41</v>
      </c>
      <c r="B59" s="266">
        <f>HASIL!C50</f>
        <v>44173.324733796297</v>
      </c>
      <c r="C59" s="266"/>
      <c r="D59" s="255">
        <f>HASIL!E50</f>
        <v>44173.336956018502</v>
      </c>
      <c r="E59" s="256"/>
      <c r="F59" s="192">
        <f>HASIL!G50</f>
        <v>44173.336956018502</v>
      </c>
      <c r="G59" s="46" t="str">
        <f>HASIL!B50</f>
        <v>SITI NURHALIZA</v>
      </c>
      <c r="H59" s="83">
        <f>HASIL!H50</f>
        <v>0</v>
      </c>
      <c r="I59" s="122">
        <f t="shared" si="22"/>
        <v>0</v>
      </c>
      <c r="J59" s="83">
        <f>HASIL!J50</f>
        <v>0</v>
      </c>
      <c r="K59" s="122">
        <f t="shared" ref="K59" si="727">J59</f>
        <v>0</v>
      </c>
      <c r="L59" s="83">
        <f>HASIL!L50</f>
        <v>0</v>
      </c>
      <c r="M59" s="122">
        <f t="shared" ref="M59" si="728">L59</f>
        <v>0</v>
      </c>
      <c r="N59" s="83">
        <f>HASIL!N50</f>
        <v>5</v>
      </c>
      <c r="O59" s="122">
        <f t="shared" ref="O59" si="729">N59</f>
        <v>5</v>
      </c>
      <c r="P59" s="83">
        <f>HASIL!P50</f>
        <v>0</v>
      </c>
      <c r="Q59" s="122">
        <f t="shared" ref="Q59" si="730">P59</f>
        <v>0</v>
      </c>
      <c r="R59" s="83">
        <f>HASIL!R50</f>
        <v>0</v>
      </c>
      <c r="S59" s="122">
        <f t="shared" ref="S59" si="731">R59</f>
        <v>0</v>
      </c>
      <c r="T59" s="83">
        <f>HASIL!T50</f>
        <v>0</v>
      </c>
      <c r="U59" s="122">
        <f t="shared" ref="U59" si="732">T59</f>
        <v>0</v>
      </c>
      <c r="V59" s="83">
        <f>HASIL!V50</f>
        <v>0</v>
      </c>
      <c r="W59" s="122">
        <f t="shared" ref="W59" si="733">V59</f>
        <v>0</v>
      </c>
      <c r="X59" s="83">
        <f>HASIL!X50</f>
        <v>0</v>
      </c>
      <c r="Y59" s="122">
        <f t="shared" ref="Y59" si="734">X59</f>
        <v>0</v>
      </c>
      <c r="Z59" s="83">
        <f>HASIL!Z50</f>
        <v>5</v>
      </c>
      <c r="AA59" s="122">
        <f t="shared" ref="AA59" si="735">Z59</f>
        <v>5</v>
      </c>
      <c r="AB59" s="83">
        <f>HASIL!AB50</f>
        <v>5</v>
      </c>
      <c r="AC59" s="122">
        <f t="shared" ref="AC59" si="736">AB59</f>
        <v>5</v>
      </c>
      <c r="AD59" s="83">
        <f>HASIL!AD50</f>
        <v>0</v>
      </c>
      <c r="AE59" s="122">
        <f t="shared" ref="AE59" si="737">AD59</f>
        <v>0</v>
      </c>
      <c r="AF59" s="83">
        <f>HASIL!AF50</f>
        <v>0</v>
      </c>
      <c r="AG59" s="122">
        <f t="shared" ref="AG59" si="738">AF59</f>
        <v>0</v>
      </c>
      <c r="AH59" s="83">
        <f>HASIL!AH50</f>
        <v>5</v>
      </c>
      <c r="AI59" s="122">
        <f t="shared" ref="AI59" si="739">AH59</f>
        <v>5</v>
      </c>
      <c r="AJ59" s="83">
        <f>HASIL!AJ50</f>
        <v>0</v>
      </c>
      <c r="AK59" s="122">
        <f t="shared" ref="AK59" si="740">AJ59</f>
        <v>0</v>
      </c>
      <c r="AL59" s="83">
        <f>HASIL!AL50</f>
        <v>0</v>
      </c>
      <c r="AM59" s="122">
        <f t="shared" ref="AM59" si="741">AL59</f>
        <v>0</v>
      </c>
      <c r="AN59" s="83">
        <f>HASIL!AN50</f>
        <v>5</v>
      </c>
      <c r="AO59" s="122">
        <f t="shared" ref="AO59" si="742">AN59</f>
        <v>5</v>
      </c>
      <c r="AP59" s="83">
        <f>HASIL!AP50</f>
        <v>5</v>
      </c>
      <c r="AQ59" s="122">
        <f t="shared" ref="AQ59" si="743">AP59</f>
        <v>5</v>
      </c>
      <c r="AR59" s="83">
        <f>HASIL!AR50</f>
        <v>0</v>
      </c>
      <c r="AS59" s="122">
        <f t="shared" ref="AS59" si="744">AR59</f>
        <v>0</v>
      </c>
      <c r="AT59" s="83">
        <f>HASIL!AT50</f>
        <v>5</v>
      </c>
      <c r="AU59" s="122">
        <f t="shared" si="18"/>
        <v>5</v>
      </c>
      <c r="AV59" s="47">
        <f>HASIL!AV50</f>
        <v>7</v>
      </c>
      <c r="AW59" s="47">
        <f>HASIL!AW50</f>
        <v>13</v>
      </c>
      <c r="AX59" s="23">
        <f>HASIL!AX50</f>
        <v>35</v>
      </c>
      <c r="AY59" s="24">
        <f t="shared" si="19"/>
        <v>35</v>
      </c>
      <c r="AZ59" s="113" t="str">
        <f>IF(AY59&lt;$P$8,"-",IF(AY59&gt;=$P$8,"v"))</f>
        <v>-</v>
      </c>
      <c r="BA59" s="113" t="str">
        <f>IF(AY59&lt;$P$8,"v",IF(AY59&gt;=$P$8,"-"))</f>
        <v>v</v>
      </c>
      <c r="BB59" s="114" t="str">
        <f>IF(AY59&gt;=$P$8+20,"Pengayaan",IF(AY59&gt;=$P$8,"Tuntas",IF(AY59&lt;$P$8,"Remedial")))</f>
        <v>Remedial</v>
      </c>
      <c r="BE59" s="22">
        <v>41</v>
      </c>
      <c r="BF59" s="82" t="str">
        <f t="shared" si="599"/>
        <v>SARMILA SARMILA</v>
      </c>
      <c r="BG59" s="110" t="s">
        <v>35</v>
      </c>
      <c r="BH59" s="22" t="s">
        <v>36</v>
      </c>
      <c r="BI59" s="22" t="s">
        <v>37</v>
      </c>
      <c r="BJ59" s="22" t="s">
        <v>38</v>
      </c>
      <c r="BN59" s="22">
        <v>41</v>
      </c>
      <c r="BO59" s="27" t="str">
        <f t="shared" si="600"/>
        <v/>
      </c>
      <c r="BP59" s="110" t="s">
        <v>35</v>
      </c>
      <c r="BQ59" s="22" t="s">
        <v>36</v>
      </c>
      <c r="BR59" s="22" t="s">
        <v>37</v>
      </c>
      <c r="BS59" s="22" t="s">
        <v>38</v>
      </c>
    </row>
    <row r="60" spans="1:71" x14ac:dyDescent="0.25">
      <c r="A60" s="38">
        <v>42</v>
      </c>
      <c r="B60" s="266">
        <f>HASIL!C51</f>
        <v>44173.329722222203</v>
      </c>
      <c r="C60" s="266"/>
      <c r="D60" s="255">
        <f>HASIL!E51</f>
        <v>44173.337164351797</v>
      </c>
      <c r="E60" s="256"/>
      <c r="F60" s="192">
        <f>HASIL!G51</f>
        <v>44173.337164351797</v>
      </c>
      <c r="G60" s="46" t="str">
        <f>HASIL!B51</f>
        <v>MUHAMMAD ZAKI</v>
      </c>
      <c r="H60" s="83">
        <f>HASIL!H51</f>
        <v>0</v>
      </c>
      <c r="I60" s="122">
        <f t="shared" si="22"/>
        <v>0</v>
      </c>
      <c r="J60" s="83">
        <f>HASIL!J51</f>
        <v>5</v>
      </c>
      <c r="K60" s="122">
        <f t="shared" ref="K60" si="745">J60</f>
        <v>5</v>
      </c>
      <c r="L60" s="83">
        <f>HASIL!L51</f>
        <v>0</v>
      </c>
      <c r="M60" s="122">
        <f t="shared" ref="M60" si="746">L60</f>
        <v>0</v>
      </c>
      <c r="N60" s="83">
        <f>HASIL!N51</f>
        <v>0</v>
      </c>
      <c r="O60" s="122">
        <f t="shared" ref="O60" si="747">N60</f>
        <v>0</v>
      </c>
      <c r="P60" s="83">
        <f>HASIL!P51</f>
        <v>0</v>
      </c>
      <c r="Q60" s="122">
        <f t="shared" ref="Q60" si="748">P60</f>
        <v>0</v>
      </c>
      <c r="R60" s="83">
        <f>HASIL!R51</f>
        <v>0</v>
      </c>
      <c r="S60" s="122">
        <f t="shared" ref="S60" si="749">R60</f>
        <v>0</v>
      </c>
      <c r="T60" s="83">
        <f>HASIL!T51</f>
        <v>5</v>
      </c>
      <c r="U60" s="122">
        <f t="shared" ref="U60" si="750">T60</f>
        <v>5</v>
      </c>
      <c r="V60" s="83">
        <f>HASIL!V51</f>
        <v>0</v>
      </c>
      <c r="W60" s="122">
        <f t="shared" ref="W60" si="751">V60</f>
        <v>0</v>
      </c>
      <c r="X60" s="83">
        <f>HASIL!X51</f>
        <v>0</v>
      </c>
      <c r="Y60" s="122">
        <f t="shared" ref="Y60" si="752">X60</f>
        <v>0</v>
      </c>
      <c r="Z60" s="83">
        <f>HASIL!Z51</f>
        <v>0</v>
      </c>
      <c r="AA60" s="122">
        <f t="shared" ref="AA60" si="753">Z60</f>
        <v>0</v>
      </c>
      <c r="AB60" s="83">
        <f>HASIL!AB51</f>
        <v>0</v>
      </c>
      <c r="AC60" s="122">
        <f t="shared" ref="AC60" si="754">AB60</f>
        <v>0</v>
      </c>
      <c r="AD60" s="83">
        <f>HASIL!AD51</f>
        <v>0</v>
      </c>
      <c r="AE60" s="122">
        <f t="shared" ref="AE60" si="755">AD60</f>
        <v>0</v>
      </c>
      <c r="AF60" s="83">
        <f>HASIL!AF51</f>
        <v>0</v>
      </c>
      <c r="AG60" s="122">
        <f t="shared" ref="AG60" si="756">AF60</f>
        <v>0</v>
      </c>
      <c r="AH60" s="83">
        <f>HASIL!AH51</f>
        <v>0</v>
      </c>
      <c r="AI60" s="122">
        <f t="shared" ref="AI60" si="757">AH60</f>
        <v>0</v>
      </c>
      <c r="AJ60" s="83">
        <f>HASIL!AJ51</f>
        <v>5</v>
      </c>
      <c r="AK60" s="122">
        <f t="shared" ref="AK60" si="758">AJ60</f>
        <v>5</v>
      </c>
      <c r="AL60" s="83">
        <f>HASIL!AL51</f>
        <v>0</v>
      </c>
      <c r="AM60" s="122">
        <f t="shared" ref="AM60" si="759">AL60</f>
        <v>0</v>
      </c>
      <c r="AN60" s="83">
        <f>HASIL!AN51</f>
        <v>5</v>
      </c>
      <c r="AO60" s="122">
        <f t="shared" ref="AO60" si="760">AN60</f>
        <v>5</v>
      </c>
      <c r="AP60" s="83">
        <f>HASIL!AP51</f>
        <v>0</v>
      </c>
      <c r="AQ60" s="122">
        <f t="shared" ref="AQ60" si="761">AP60</f>
        <v>0</v>
      </c>
      <c r="AR60" s="83">
        <f>HASIL!AR51</f>
        <v>0</v>
      </c>
      <c r="AS60" s="122">
        <f t="shared" ref="AS60" si="762">AR60</f>
        <v>0</v>
      </c>
      <c r="AT60" s="83">
        <f>HASIL!AT51</f>
        <v>0</v>
      </c>
      <c r="AU60" s="122">
        <f t="shared" si="18"/>
        <v>0</v>
      </c>
      <c r="AV60" s="47">
        <f>HASIL!AV51</f>
        <v>4</v>
      </c>
      <c r="AW60" s="47">
        <f>HASIL!AW51</f>
        <v>16</v>
      </c>
      <c r="AX60" s="23">
        <f>HASIL!AX51</f>
        <v>20</v>
      </c>
      <c r="AY60" s="24">
        <f t="shared" si="19"/>
        <v>20</v>
      </c>
      <c r="AZ60" s="113" t="str">
        <f>IF(AY60&lt;$P$8,"-",IF(AY60&gt;=$P$8,"v"))</f>
        <v>-</v>
      </c>
      <c r="BA60" s="113" t="str">
        <f>IF(AY60&lt;$P$8,"v",IF(AY60&gt;=$P$8,"-"))</f>
        <v>v</v>
      </c>
      <c r="BB60" s="114" t="str">
        <f>IF(AY60&gt;=$P$8+20,"Pengayaan",IF(AY60&gt;=$P$8,"Tuntas",IF(AY60&lt;$P$8,"Remedial")))</f>
        <v>Remedial</v>
      </c>
      <c r="BE60" s="22">
        <v>42</v>
      </c>
      <c r="BF60" s="82" t="str">
        <f t="shared" si="599"/>
        <v>NABILLAH SAPUTRI</v>
      </c>
      <c r="BG60" s="110" t="s">
        <v>35</v>
      </c>
      <c r="BH60" s="22" t="s">
        <v>36</v>
      </c>
      <c r="BI60" s="22" t="s">
        <v>37</v>
      </c>
      <c r="BJ60" s="22" t="s">
        <v>38</v>
      </c>
      <c r="BN60" s="22">
        <v>42</v>
      </c>
      <c r="BO60" s="27" t="str">
        <f t="shared" si="600"/>
        <v/>
      </c>
      <c r="BP60" s="110" t="s">
        <v>35</v>
      </c>
      <c r="BQ60" s="22" t="s">
        <v>36</v>
      </c>
      <c r="BR60" s="22" t="s">
        <v>37</v>
      </c>
      <c r="BS60" s="22" t="s">
        <v>38</v>
      </c>
    </row>
    <row r="61" spans="1:71" x14ac:dyDescent="0.25">
      <c r="A61" s="37">
        <v>43</v>
      </c>
      <c r="B61" s="266">
        <f>HASIL!C52</f>
        <v>44173.313020833302</v>
      </c>
      <c r="C61" s="266"/>
      <c r="D61" s="255">
        <f>HASIL!E52</f>
        <v>44173.337175925903</v>
      </c>
      <c r="E61" s="256"/>
      <c r="F61" s="192">
        <f>HASIL!G52</f>
        <v>44173.337175925903</v>
      </c>
      <c r="G61" s="46" t="str">
        <f>HASIL!B52</f>
        <v>SEPTIAN NANDA</v>
      </c>
      <c r="H61" s="83">
        <f>HASIL!H52</f>
        <v>5</v>
      </c>
      <c r="I61" s="122">
        <f t="shared" si="22"/>
        <v>5</v>
      </c>
      <c r="J61" s="83">
        <f>HASIL!J52</f>
        <v>5</v>
      </c>
      <c r="K61" s="122">
        <f t="shared" ref="K61" si="763">J61</f>
        <v>5</v>
      </c>
      <c r="L61" s="83">
        <f>HASIL!L52</f>
        <v>5</v>
      </c>
      <c r="M61" s="122">
        <f t="shared" ref="M61" si="764">L61</f>
        <v>5</v>
      </c>
      <c r="N61" s="83">
        <f>HASIL!N52</f>
        <v>5</v>
      </c>
      <c r="O61" s="122">
        <f t="shared" ref="O61" si="765">N61</f>
        <v>5</v>
      </c>
      <c r="P61" s="83">
        <f>HASIL!P52</f>
        <v>5</v>
      </c>
      <c r="Q61" s="122">
        <f t="shared" ref="Q61" si="766">P61</f>
        <v>5</v>
      </c>
      <c r="R61" s="83">
        <f>HASIL!R52</f>
        <v>5</v>
      </c>
      <c r="S61" s="122">
        <f t="shared" ref="S61" si="767">R61</f>
        <v>5</v>
      </c>
      <c r="T61" s="83">
        <f>HASIL!T52</f>
        <v>0</v>
      </c>
      <c r="U61" s="122">
        <f t="shared" ref="U61" si="768">T61</f>
        <v>0</v>
      </c>
      <c r="V61" s="83">
        <f>HASIL!V52</f>
        <v>5</v>
      </c>
      <c r="W61" s="122">
        <f t="shared" ref="W61" si="769">V61</f>
        <v>5</v>
      </c>
      <c r="X61" s="83">
        <f>HASIL!X52</f>
        <v>5</v>
      </c>
      <c r="Y61" s="122">
        <f t="shared" ref="Y61" si="770">X61</f>
        <v>5</v>
      </c>
      <c r="Z61" s="83">
        <f>HASIL!Z52</f>
        <v>5</v>
      </c>
      <c r="AA61" s="122">
        <f t="shared" ref="AA61" si="771">Z61</f>
        <v>5</v>
      </c>
      <c r="AB61" s="83">
        <f>HASIL!AB52</f>
        <v>0</v>
      </c>
      <c r="AC61" s="122">
        <f t="shared" ref="AC61" si="772">AB61</f>
        <v>0</v>
      </c>
      <c r="AD61" s="83">
        <f>HASIL!AD52</f>
        <v>0</v>
      </c>
      <c r="AE61" s="122">
        <f t="shared" ref="AE61" si="773">AD61</f>
        <v>0</v>
      </c>
      <c r="AF61" s="83">
        <f>HASIL!AF52</f>
        <v>5</v>
      </c>
      <c r="AG61" s="122">
        <f t="shared" ref="AG61" si="774">AF61</f>
        <v>5</v>
      </c>
      <c r="AH61" s="83">
        <f>HASIL!AH52</f>
        <v>5</v>
      </c>
      <c r="AI61" s="122">
        <f t="shared" ref="AI61" si="775">AH61</f>
        <v>5</v>
      </c>
      <c r="AJ61" s="83">
        <f>HASIL!AJ52</f>
        <v>5</v>
      </c>
      <c r="AK61" s="122">
        <f t="shared" ref="AK61" si="776">AJ61</f>
        <v>5</v>
      </c>
      <c r="AL61" s="83">
        <f>HASIL!AL52</f>
        <v>5</v>
      </c>
      <c r="AM61" s="122">
        <f t="shared" ref="AM61" si="777">AL61</f>
        <v>5</v>
      </c>
      <c r="AN61" s="83">
        <f>HASIL!AN52</f>
        <v>5</v>
      </c>
      <c r="AO61" s="122">
        <f t="shared" ref="AO61" si="778">AN61</f>
        <v>5</v>
      </c>
      <c r="AP61" s="83">
        <f>HASIL!AP52</f>
        <v>5</v>
      </c>
      <c r="AQ61" s="122">
        <f t="shared" ref="AQ61" si="779">AP61</f>
        <v>5</v>
      </c>
      <c r="AR61" s="83">
        <f>HASIL!AR52</f>
        <v>5</v>
      </c>
      <c r="AS61" s="122">
        <f t="shared" ref="AS61" si="780">AR61</f>
        <v>5</v>
      </c>
      <c r="AT61" s="83">
        <f>HASIL!AT52</f>
        <v>5</v>
      </c>
      <c r="AU61" s="122">
        <f t="shared" si="18"/>
        <v>5</v>
      </c>
      <c r="AV61" s="47">
        <f>HASIL!AV52</f>
        <v>17</v>
      </c>
      <c r="AW61" s="47">
        <f>HASIL!AW52</f>
        <v>3</v>
      </c>
      <c r="AX61" s="23">
        <f>HASIL!AX52</f>
        <v>85</v>
      </c>
      <c r="AY61" s="24">
        <f t="shared" si="19"/>
        <v>85</v>
      </c>
      <c r="AZ61" s="113" t="str">
        <f>IF(AY61&lt;$P$8,"-",IF(AY61&gt;=$P$8,"v"))</f>
        <v>v</v>
      </c>
      <c r="BA61" s="113" t="str">
        <f>IF(AY61&lt;$P$8,"v",IF(AY61&gt;=$P$8,"-"))</f>
        <v>-</v>
      </c>
      <c r="BB61" s="114" t="str">
        <f>IF(AY61&gt;=$P$8+20,"Pengayaan",IF(AY61&gt;=$P$8,"Tuntas",IF(AY61&lt;$P$8,"Remedial")))</f>
        <v>Tuntas</v>
      </c>
      <c r="BE61" s="22">
        <v>43</v>
      </c>
      <c r="BF61" s="82" t="str">
        <f t="shared" si="599"/>
        <v>MUHAMMAD RAZI</v>
      </c>
      <c r="BG61" s="110" t="s">
        <v>35</v>
      </c>
      <c r="BH61" s="22" t="s">
        <v>36</v>
      </c>
      <c r="BI61" s="22" t="s">
        <v>37</v>
      </c>
      <c r="BJ61" s="22" t="s">
        <v>38</v>
      </c>
      <c r="BN61" s="22">
        <v>43</v>
      </c>
      <c r="BO61" s="27" t="str">
        <f t="shared" si="600"/>
        <v/>
      </c>
      <c r="BP61" s="110" t="s">
        <v>35</v>
      </c>
      <c r="BQ61" s="22" t="s">
        <v>36</v>
      </c>
      <c r="BR61" s="22" t="s">
        <v>37</v>
      </c>
      <c r="BS61" s="22" t="s">
        <v>38</v>
      </c>
    </row>
    <row r="62" spans="1:71" x14ac:dyDescent="0.25">
      <c r="A62" s="38">
        <v>44</v>
      </c>
      <c r="B62" s="266">
        <f>HASIL!C53</f>
        <v>44173.3129976852</v>
      </c>
      <c r="C62" s="266"/>
      <c r="D62" s="255">
        <f>HASIL!E53</f>
        <v>44173.337349537003</v>
      </c>
      <c r="E62" s="256"/>
      <c r="F62" s="192">
        <f>HASIL!G53</f>
        <v>44173.337349537003</v>
      </c>
      <c r="G62" s="46" t="str">
        <f>HASIL!B53</f>
        <v>FEBBY PRIANSYAH</v>
      </c>
      <c r="H62" s="83">
        <f>HASIL!H53</f>
        <v>0</v>
      </c>
      <c r="I62" s="122">
        <f t="shared" si="22"/>
        <v>0</v>
      </c>
      <c r="J62" s="83">
        <f>HASIL!J53</f>
        <v>5</v>
      </c>
      <c r="K62" s="122">
        <f t="shared" ref="K62" si="781">J62</f>
        <v>5</v>
      </c>
      <c r="L62" s="83">
        <f>HASIL!L53</f>
        <v>0</v>
      </c>
      <c r="M62" s="122">
        <f t="shared" ref="M62" si="782">L62</f>
        <v>0</v>
      </c>
      <c r="N62" s="83">
        <f>HASIL!N53</f>
        <v>5</v>
      </c>
      <c r="O62" s="122">
        <f t="shared" ref="O62" si="783">N62</f>
        <v>5</v>
      </c>
      <c r="P62" s="83">
        <f>HASIL!P53</f>
        <v>5</v>
      </c>
      <c r="Q62" s="122">
        <f t="shared" ref="Q62" si="784">P62</f>
        <v>5</v>
      </c>
      <c r="R62" s="83">
        <f>HASIL!R53</f>
        <v>0</v>
      </c>
      <c r="S62" s="122">
        <f t="shared" ref="S62" si="785">R62</f>
        <v>0</v>
      </c>
      <c r="T62" s="83">
        <f>HASIL!T53</f>
        <v>5</v>
      </c>
      <c r="U62" s="122">
        <f t="shared" ref="U62" si="786">T62</f>
        <v>5</v>
      </c>
      <c r="V62" s="83">
        <f>HASIL!V53</f>
        <v>5</v>
      </c>
      <c r="W62" s="122">
        <f t="shared" ref="W62" si="787">V62</f>
        <v>5</v>
      </c>
      <c r="X62" s="83">
        <f>HASIL!X53</f>
        <v>5</v>
      </c>
      <c r="Y62" s="122">
        <f t="shared" ref="Y62" si="788">X62</f>
        <v>5</v>
      </c>
      <c r="Z62" s="83">
        <f>HASIL!Z53</f>
        <v>5</v>
      </c>
      <c r="AA62" s="122">
        <f t="shared" ref="AA62" si="789">Z62</f>
        <v>5</v>
      </c>
      <c r="AB62" s="83">
        <f>HASIL!AB53</f>
        <v>5</v>
      </c>
      <c r="AC62" s="122">
        <f t="shared" ref="AC62" si="790">AB62</f>
        <v>5</v>
      </c>
      <c r="AD62" s="83">
        <f>HASIL!AD53</f>
        <v>5</v>
      </c>
      <c r="AE62" s="122">
        <f t="shared" ref="AE62" si="791">AD62</f>
        <v>5</v>
      </c>
      <c r="AF62" s="83">
        <f>HASIL!AF53</f>
        <v>5</v>
      </c>
      <c r="AG62" s="122">
        <f t="shared" ref="AG62" si="792">AF62</f>
        <v>5</v>
      </c>
      <c r="AH62" s="83">
        <f>HASIL!AH53</f>
        <v>0</v>
      </c>
      <c r="AI62" s="122">
        <f t="shared" ref="AI62" si="793">AH62</f>
        <v>0</v>
      </c>
      <c r="AJ62" s="83">
        <f>HASIL!AJ53</f>
        <v>5</v>
      </c>
      <c r="AK62" s="122">
        <f t="shared" ref="AK62" si="794">AJ62</f>
        <v>5</v>
      </c>
      <c r="AL62" s="83">
        <f>HASIL!AL53</f>
        <v>5</v>
      </c>
      <c r="AM62" s="122">
        <f t="shared" ref="AM62" si="795">AL62</f>
        <v>5</v>
      </c>
      <c r="AN62" s="83">
        <f>HASIL!AN53</f>
        <v>5</v>
      </c>
      <c r="AO62" s="122">
        <f t="shared" ref="AO62" si="796">AN62</f>
        <v>5</v>
      </c>
      <c r="AP62" s="83">
        <f>HASIL!AP53</f>
        <v>5</v>
      </c>
      <c r="AQ62" s="122">
        <f t="shared" ref="AQ62" si="797">AP62</f>
        <v>5</v>
      </c>
      <c r="AR62" s="83">
        <f>HASIL!AR53</f>
        <v>5</v>
      </c>
      <c r="AS62" s="122">
        <f t="shared" ref="AS62" si="798">AR62</f>
        <v>5</v>
      </c>
      <c r="AT62" s="83">
        <f>HASIL!AT53</f>
        <v>5</v>
      </c>
      <c r="AU62" s="122">
        <f t="shared" si="18"/>
        <v>5</v>
      </c>
      <c r="AV62" s="47">
        <f>HASIL!AV53</f>
        <v>16</v>
      </c>
      <c r="AW62" s="47">
        <f>HASIL!AW53</f>
        <v>4</v>
      </c>
      <c r="AX62" s="23">
        <f>HASIL!AX53</f>
        <v>80</v>
      </c>
      <c r="AY62" s="24">
        <f t="shared" si="19"/>
        <v>80</v>
      </c>
      <c r="AZ62" s="113" t="str">
        <f>IF(AY62&lt;$P$8,"-",IF(AY62&gt;=$P$8,"v"))</f>
        <v>v</v>
      </c>
      <c r="BA62" s="113" t="str">
        <f>IF(AY62&lt;$P$8,"v",IF(AY62&gt;=$P$8,"-"))</f>
        <v>-</v>
      </c>
      <c r="BB62" s="114" t="str">
        <f>IF(AY62&gt;=$P$8+20,"Pengayaan",IF(AY62&gt;=$P$8,"Tuntas",IF(AY62&lt;$P$8,"Remedial")))</f>
        <v>Tuntas</v>
      </c>
      <c r="BE62" s="22">
        <v>44</v>
      </c>
      <c r="BF62" s="82" t="str">
        <f t="shared" si="599"/>
        <v>RIZKY SUWANDY</v>
      </c>
      <c r="BG62" s="110" t="s">
        <v>35</v>
      </c>
      <c r="BH62" s="22" t="s">
        <v>36</v>
      </c>
      <c r="BI62" s="22" t="s">
        <v>37</v>
      </c>
      <c r="BJ62" s="22" t="s">
        <v>38</v>
      </c>
      <c r="BN62" s="22">
        <v>44</v>
      </c>
      <c r="BO62" s="27" t="str">
        <f t="shared" si="600"/>
        <v/>
      </c>
      <c r="BP62" s="110" t="s">
        <v>35</v>
      </c>
      <c r="BQ62" s="22" t="s">
        <v>36</v>
      </c>
      <c r="BR62" s="22" t="s">
        <v>37</v>
      </c>
      <c r="BS62" s="22" t="s">
        <v>38</v>
      </c>
    </row>
    <row r="63" spans="1:71" x14ac:dyDescent="0.25">
      <c r="A63" s="37">
        <v>45</v>
      </c>
      <c r="B63" s="266">
        <f>HASIL!C54</f>
        <v>44173.320462962998</v>
      </c>
      <c r="C63" s="266"/>
      <c r="D63" s="255">
        <f>HASIL!E54</f>
        <v>44173.337615740696</v>
      </c>
      <c r="E63" s="256"/>
      <c r="F63" s="192">
        <f>HASIL!G54</f>
        <v>44173.337615740696</v>
      </c>
      <c r="G63" s="46" t="str">
        <f>HASIL!B54</f>
        <v>SARMILA SARMILA</v>
      </c>
      <c r="H63" s="83">
        <f>HASIL!H54</f>
        <v>5</v>
      </c>
      <c r="I63" s="122">
        <f t="shared" si="22"/>
        <v>5</v>
      </c>
      <c r="J63" s="83">
        <f>HASIL!J54</f>
        <v>5</v>
      </c>
      <c r="K63" s="122">
        <f t="shared" ref="K63" si="799">J63</f>
        <v>5</v>
      </c>
      <c r="L63" s="83">
        <f>HASIL!L54</f>
        <v>0</v>
      </c>
      <c r="M63" s="122">
        <f t="shared" ref="M63" si="800">L63</f>
        <v>0</v>
      </c>
      <c r="N63" s="83">
        <f>HASIL!N54</f>
        <v>0</v>
      </c>
      <c r="O63" s="122">
        <f t="shared" ref="O63" si="801">N63</f>
        <v>0</v>
      </c>
      <c r="P63" s="83">
        <f>HASIL!P54</f>
        <v>5</v>
      </c>
      <c r="Q63" s="122">
        <f t="shared" ref="Q63" si="802">P63</f>
        <v>5</v>
      </c>
      <c r="R63" s="83">
        <f>HASIL!R54</f>
        <v>0</v>
      </c>
      <c r="S63" s="122">
        <f t="shared" ref="S63" si="803">R63</f>
        <v>0</v>
      </c>
      <c r="T63" s="83">
        <f>HASIL!T54</f>
        <v>0</v>
      </c>
      <c r="U63" s="122">
        <f t="shared" ref="U63" si="804">T63</f>
        <v>0</v>
      </c>
      <c r="V63" s="83">
        <f>HASIL!V54</f>
        <v>0</v>
      </c>
      <c r="W63" s="122">
        <f t="shared" ref="W63" si="805">V63</f>
        <v>0</v>
      </c>
      <c r="X63" s="83">
        <f>HASIL!X54</f>
        <v>0</v>
      </c>
      <c r="Y63" s="122">
        <f t="shared" ref="Y63" si="806">X63</f>
        <v>0</v>
      </c>
      <c r="Z63" s="83">
        <f>HASIL!Z54</f>
        <v>5</v>
      </c>
      <c r="AA63" s="122">
        <f t="shared" ref="AA63" si="807">Z63</f>
        <v>5</v>
      </c>
      <c r="AB63" s="83">
        <f>HASIL!AB54</f>
        <v>5</v>
      </c>
      <c r="AC63" s="122">
        <f t="shared" ref="AC63" si="808">AB63</f>
        <v>5</v>
      </c>
      <c r="AD63" s="83">
        <f>HASIL!AD54</f>
        <v>5</v>
      </c>
      <c r="AE63" s="122">
        <f t="shared" ref="AE63" si="809">AD63</f>
        <v>5</v>
      </c>
      <c r="AF63" s="83">
        <f>HASIL!AF54</f>
        <v>5</v>
      </c>
      <c r="AG63" s="122">
        <f t="shared" ref="AG63" si="810">AF63</f>
        <v>5</v>
      </c>
      <c r="AH63" s="83">
        <f>HASIL!AH54</f>
        <v>0</v>
      </c>
      <c r="AI63" s="122">
        <f t="shared" ref="AI63" si="811">AH63</f>
        <v>0</v>
      </c>
      <c r="AJ63" s="83">
        <f>HASIL!AJ54</f>
        <v>0</v>
      </c>
      <c r="AK63" s="122">
        <f t="shared" ref="AK63" si="812">AJ63</f>
        <v>0</v>
      </c>
      <c r="AL63" s="83">
        <f>HASIL!AL54</f>
        <v>5</v>
      </c>
      <c r="AM63" s="122">
        <f t="shared" ref="AM63" si="813">AL63</f>
        <v>5</v>
      </c>
      <c r="AN63" s="83">
        <f>HASIL!AN54</f>
        <v>5</v>
      </c>
      <c r="AO63" s="122">
        <f t="shared" ref="AO63" si="814">AN63</f>
        <v>5</v>
      </c>
      <c r="AP63" s="83">
        <f>HASIL!AP54</f>
        <v>5</v>
      </c>
      <c r="AQ63" s="122">
        <f t="shared" ref="AQ63" si="815">AP63</f>
        <v>5</v>
      </c>
      <c r="AR63" s="83">
        <f>HASIL!AR54</f>
        <v>5</v>
      </c>
      <c r="AS63" s="122">
        <f t="shared" ref="AS63" si="816">AR63</f>
        <v>5</v>
      </c>
      <c r="AT63" s="83">
        <f>HASIL!AT54</f>
        <v>5</v>
      </c>
      <c r="AU63" s="122">
        <f t="shared" si="18"/>
        <v>5</v>
      </c>
      <c r="AV63" s="47">
        <f>HASIL!AV54</f>
        <v>12</v>
      </c>
      <c r="AW63" s="47">
        <f>HASIL!AW54</f>
        <v>8</v>
      </c>
      <c r="AX63" s="23">
        <f>HASIL!AX54</f>
        <v>60</v>
      </c>
      <c r="AY63" s="24">
        <f t="shared" si="19"/>
        <v>60</v>
      </c>
      <c r="AZ63" s="113" t="str">
        <f>IF(AY63&lt;$P$8,"-",IF(AY63&gt;=$P$8,"v"))</f>
        <v>-</v>
      </c>
      <c r="BA63" s="113" t="str">
        <f>IF(AY63&lt;$P$8,"v",IF(AY63&gt;=$P$8,"-"))</f>
        <v>v</v>
      </c>
      <c r="BB63" s="114" t="str">
        <f>IF(AY63&gt;=$P$8+20,"Pengayaan",IF(AY63&gt;=$P$8,"Tuntas",IF(AY63&lt;$P$8,"Remedial")))</f>
        <v>Remedial</v>
      </c>
      <c r="BE63" s="22">
        <v>45</v>
      </c>
      <c r="BF63" s="82" t="str">
        <f t="shared" si="599"/>
        <v>DEWI DEWI</v>
      </c>
      <c r="BG63" s="110" t="s">
        <v>35</v>
      </c>
      <c r="BH63" s="22" t="s">
        <v>36</v>
      </c>
      <c r="BI63" s="22" t="s">
        <v>37</v>
      </c>
      <c r="BJ63" s="22" t="s">
        <v>38</v>
      </c>
      <c r="BN63" s="22">
        <v>45</v>
      </c>
      <c r="BO63" s="27" t="str">
        <f t="shared" si="600"/>
        <v/>
      </c>
      <c r="BP63" s="110" t="s">
        <v>35</v>
      </c>
      <c r="BQ63" s="22" t="s">
        <v>36</v>
      </c>
      <c r="BR63" s="22" t="s">
        <v>37</v>
      </c>
      <c r="BS63" s="22" t="s">
        <v>38</v>
      </c>
    </row>
    <row r="64" spans="1:71" x14ac:dyDescent="0.25">
      <c r="A64" s="38">
        <v>46</v>
      </c>
      <c r="B64" s="266">
        <f>HASIL!C55</f>
        <v>44173.314814814803</v>
      </c>
      <c r="C64" s="266"/>
      <c r="D64" s="255">
        <f>HASIL!E55</f>
        <v>44173.338101851798</v>
      </c>
      <c r="E64" s="256"/>
      <c r="F64" s="192">
        <f>HASIL!G55</f>
        <v>44173.338101851798</v>
      </c>
      <c r="G64" s="46" t="str">
        <f>HASIL!B55</f>
        <v>NABILLAH SAPUTRI</v>
      </c>
      <c r="H64" s="83">
        <f>HASIL!H55</f>
        <v>0</v>
      </c>
      <c r="I64" s="122">
        <f t="shared" si="22"/>
        <v>0</v>
      </c>
      <c r="J64" s="83">
        <f>HASIL!J55</f>
        <v>5</v>
      </c>
      <c r="K64" s="122">
        <f t="shared" ref="K64" si="817">J64</f>
        <v>5</v>
      </c>
      <c r="L64" s="83">
        <f>HASIL!L55</f>
        <v>0</v>
      </c>
      <c r="M64" s="122">
        <f t="shared" ref="M64" si="818">L64</f>
        <v>0</v>
      </c>
      <c r="N64" s="83">
        <f>HASIL!N55</f>
        <v>0</v>
      </c>
      <c r="O64" s="122">
        <f t="shared" ref="O64" si="819">N64</f>
        <v>0</v>
      </c>
      <c r="P64" s="83">
        <f>HASIL!P55</f>
        <v>0</v>
      </c>
      <c r="Q64" s="122">
        <f t="shared" ref="Q64" si="820">P64</f>
        <v>0</v>
      </c>
      <c r="R64" s="83">
        <f>HASIL!R55</f>
        <v>0</v>
      </c>
      <c r="S64" s="122">
        <f t="shared" ref="S64" si="821">R64</f>
        <v>0</v>
      </c>
      <c r="T64" s="83">
        <f>HASIL!T55</f>
        <v>5</v>
      </c>
      <c r="U64" s="122">
        <f t="shared" ref="U64" si="822">T64</f>
        <v>5</v>
      </c>
      <c r="V64" s="83">
        <f>HASIL!V55</f>
        <v>0</v>
      </c>
      <c r="W64" s="122">
        <f t="shared" ref="W64" si="823">V64</f>
        <v>0</v>
      </c>
      <c r="X64" s="83">
        <f>HASIL!X55</f>
        <v>0</v>
      </c>
      <c r="Y64" s="122">
        <f t="shared" ref="Y64" si="824">X64</f>
        <v>0</v>
      </c>
      <c r="Z64" s="83">
        <f>HASIL!Z55</f>
        <v>5</v>
      </c>
      <c r="AA64" s="122">
        <f t="shared" ref="AA64" si="825">Z64</f>
        <v>5</v>
      </c>
      <c r="AB64" s="83">
        <f>HASIL!AB55</f>
        <v>5</v>
      </c>
      <c r="AC64" s="122">
        <f t="shared" ref="AC64" si="826">AB64</f>
        <v>5</v>
      </c>
      <c r="AD64" s="83">
        <f>HASIL!AD55</f>
        <v>0</v>
      </c>
      <c r="AE64" s="122">
        <f t="shared" ref="AE64" si="827">AD64</f>
        <v>0</v>
      </c>
      <c r="AF64" s="83">
        <f>HASIL!AF55</f>
        <v>0</v>
      </c>
      <c r="AG64" s="122">
        <f t="shared" ref="AG64" si="828">AF64</f>
        <v>0</v>
      </c>
      <c r="AH64" s="83">
        <f>HASIL!AH55</f>
        <v>5</v>
      </c>
      <c r="AI64" s="122">
        <f t="shared" ref="AI64" si="829">AH64</f>
        <v>5</v>
      </c>
      <c r="AJ64" s="83">
        <f>HASIL!AJ55</f>
        <v>0</v>
      </c>
      <c r="AK64" s="122">
        <f t="shared" ref="AK64" si="830">AJ64</f>
        <v>0</v>
      </c>
      <c r="AL64" s="83">
        <f>HASIL!AL55</f>
        <v>0</v>
      </c>
      <c r="AM64" s="122">
        <f t="shared" ref="AM64" si="831">AL64</f>
        <v>0</v>
      </c>
      <c r="AN64" s="83">
        <f>HASIL!AN55</f>
        <v>5</v>
      </c>
      <c r="AO64" s="122">
        <f t="shared" ref="AO64" si="832">AN64</f>
        <v>5</v>
      </c>
      <c r="AP64" s="83">
        <f>HASIL!AP55</f>
        <v>0</v>
      </c>
      <c r="AQ64" s="122">
        <f t="shared" ref="AQ64" si="833">AP64</f>
        <v>0</v>
      </c>
      <c r="AR64" s="83">
        <f>HASIL!AR55</f>
        <v>0</v>
      </c>
      <c r="AS64" s="122">
        <f t="shared" ref="AS64" si="834">AR64</f>
        <v>0</v>
      </c>
      <c r="AT64" s="83">
        <f>HASIL!AT55</f>
        <v>0</v>
      </c>
      <c r="AU64" s="122">
        <f t="shared" si="18"/>
        <v>0</v>
      </c>
      <c r="AV64" s="47">
        <f>HASIL!AV55</f>
        <v>6</v>
      </c>
      <c r="AW64" s="47">
        <f>HASIL!AW55</f>
        <v>14</v>
      </c>
      <c r="AX64" s="23">
        <f>HASIL!AX55</f>
        <v>30</v>
      </c>
      <c r="AY64" s="24">
        <f t="shared" si="19"/>
        <v>30</v>
      </c>
      <c r="AZ64" s="113" t="str">
        <f>IF(AY64&lt;$P$8,"-",IF(AY64&gt;=$P$8,"v"))</f>
        <v>-</v>
      </c>
      <c r="BA64" s="113" t="str">
        <f>IF(AY64&lt;$P$8,"v",IF(AY64&gt;=$P$8,"-"))</f>
        <v>v</v>
      </c>
      <c r="BB64" s="114" t="str">
        <f>IF(AY64&gt;=$P$8+20,"Pengayaan",IF(AY64&gt;=$P$8,"Tuntas",IF(AY64&lt;$P$8,"Remedial")))</f>
        <v>Remedial</v>
      </c>
      <c r="BE64" s="22">
        <v>46</v>
      </c>
      <c r="BF64" s="82" t="str">
        <f t="shared" si="599"/>
        <v>MUHAMMAD AKBAR</v>
      </c>
      <c r="BG64" s="110" t="s">
        <v>35</v>
      </c>
      <c r="BH64" s="22" t="s">
        <v>36</v>
      </c>
      <c r="BI64" s="22" t="s">
        <v>37</v>
      </c>
      <c r="BJ64" s="22" t="s">
        <v>38</v>
      </c>
      <c r="BN64" s="22">
        <v>46</v>
      </c>
      <c r="BO64" s="27" t="str">
        <f t="shared" si="600"/>
        <v/>
      </c>
      <c r="BP64" s="110" t="s">
        <v>35</v>
      </c>
      <c r="BQ64" s="22" t="s">
        <v>36</v>
      </c>
      <c r="BR64" s="22" t="s">
        <v>37</v>
      </c>
      <c r="BS64" s="22" t="s">
        <v>38</v>
      </c>
    </row>
    <row r="65" spans="1:71" x14ac:dyDescent="0.25">
      <c r="A65" s="37">
        <v>47</v>
      </c>
      <c r="B65" s="266">
        <f>HASIL!C56</f>
        <v>44173.312696759298</v>
      </c>
      <c r="C65" s="266"/>
      <c r="D65" s="255">
        <f>HASIL!E56</f>
        <v>44173.338854166701</v>
      </c>
      <c r="E65" s="256"/>
      <c r="F65" s="192">
        <f>HASIL!G56</f>
        <v>44173.338854166701</v>
      </c>
      <c r="G65" s="46" t="str">
        <f>HASIL!B56</f>
        <v>MIRNAWATI SAFITI</v>
      </c>
      <c r="H65" s="83">
        <f>HASIL!H56</f>
        <v>5</v>
      </c>
      <c r="I65" s="122">
        <f t="shared" si="22"/>
        <v>5</v>
      </c>
      <c r="J65" s="83">
        <f>HASIL!J56</f>
        <v>5</v>
      </c>
      <c r="K65" s="122">
        <f t="shared" ref="K65" si="835">J65</f>
        <v>5</v>
      </c>
      <c r="L65" s="83">
        <f>HASIL!L56</f>
        <v>0</v>
      </c>
      <c r="M65" s="122">
        <f t="shared" ref="M65" si="836">L65</f>
        <v>0</v>
      </c>
      <c r="N65" s="83">
        <f>HASIL!N56</f>
        <v>5</v>
      </c>
      <c r="O65" s="122">
        <f t="shared" ref="O65" si="837">N65</f>
        <v>5</v>
      </c>
      <c r="P65" s="83">
        <f>HASIL!P56</f>
        <v>5</v>
      </c>
      <c r="Q65" s="122">
        <f t="shared" ref="Q65" si="838">P65</f>
        <v>5</v>
      </c>
      <c r="R65" s="83">
        <f>HASIL!R56</f>
        <v>5</v>
      </c>
      <c r="S65" s="122">
        <f t="shared" ref="S65" si="839">R65</f>
        <v>5</v>
      </c>
      <c r="T65" s="83">
        <f>HASIL!T56</f>
        <v>0</v>
      </c>
      <c r="U65" s="122">
        <f t="shared" ref="U65" si="840">T65</f>
        <v>0</v>
      </c>
      <c r="V65" s="83">
        <f>HASIL!V56</f>
        <v>5</v>
      </c>
      <c r="W65" s="122">
        <f t="shared" ref="W65" si="841">V65</f>
        <v>5</v>
      </c>
      <c r="X65" s="83">
        <f>HASIL!X56</f>
        <v>5</v>
      </c>
      <c r="Y65" s="122">
        <f t="shared" ref="Y65" si="842">X65</f>
        <v>5</v>
      </c>
      <c r="Z65" s="83">
        <f>HASIL!Z56</f>
        <v>5</v>
      </c>
      <c r="AA65" s="122">
        <f t="shared" ref="AA65" si="843">Z65</f>
        <v>5</v>
      </c>
      <c r="AB65" s="83">
        <f>HASIL!AB56</f>
        <v>5</v>
      </c>
      <c r="AC65" s="122">
        <f t="shared" ref="AC65" si="844">AB65</f>
        <v>5</v>
      </c>
      <c r="AD65" s="83">
        <f>HASIL!AD56</f>
        <v>5</v>
      </c>
      <c r="AE65" s="122">
        <f t="shared" ref="AE65" si="845">AD65</f>
        <v>5</v>
      </c>
      <c r="AF65" s="83">
        <f>HASIL!AF56</f>
        <v>5</v>
      </c>
      <c r="AG65" s="122">
        <f t="shared" ref="AG65" si="846">AF65</f>
        <v>5</v>
      </c>
      <c r="AH65" s="83">
        <f>HASIL!AH56</f>
        <v>5</v>
      </c>
      <c r="AI65" s="122">
        <f t="shared" ref="AI65" si="847">AH65</f>
        <v>5</v>
      </c>
      <c r="AJ65" s="83">
        <f>HASIL!AJ56</f>
        <v>5</v>
      </c>
      <c r="AK65" s="122">
        <f t="shared" ref="AK65" si="848">AJ65</f>
        <v>5</v>
      </c>
      <c r="AL65" s="83">
        <f>HASIL!AL56</f>
        <v>5</v>
      </c>
      <c r="AM65" s="122">
        <f t="shared" ref="AM65" si="849">AL65</f>
        <v>5</v>
      </c>
      <c r="AN65" s="83">
        <f>HASIL!AN56</f>
        <v>0</v>
      </c>
      <c r="AO65" s="122">
        <f t="shared" ref="AO65" si="850">AN65</f>
        <v>0</v>
      </c>
      <c r="AP65" s="83">
        <f>HASIL!AP56</f>
        <v>5</v>
      </c>
      <c r="AQ65" s="122">
        <f t="shared" ref="AQ65" si="851">AP65</f>
        <v>5</v>
      </c>
      <c r="AR65" s="83">
        <f>HASIL!AR56</f>
        <v>5</v>
      </c>
      <c r="AS65" s="122">
        <f t="shared" ref="AS65" si="852">AR65</f>
        <v>5</v>
      </c>
      <c r="AT65" s="83">
        <f>HASIL!AT56</f>
        <v>5</v>
      </c>
      <c r="AU65" s="122">
        <f t="shared" si="18"/>
        <v>5</v>
      </c>
      <c r="AV65" s="47">
        <f>HASIL!AV56</f>
        <v>17</v>
      </c>
      <c r="AW65" s="47">
        <f>HASIL!AW56</f>
        <v>3</v>
      </c>
      <c r="AX65" s="23">
        <f>HASIL!AX56</f>
        <v>85</v>
      </c>
      <c r="AY65" s="24">
        <f t="shared" si="19"/>
        <v>85</v>
      </c>
      <c r="AZ65" s="113" t="str">
        <f>IF(AY65&lt;$P$8,"-",IF(AY65&gt;=$P$8,"v"))</f>
        <v>v</v>
      </c>
      <c r="BA65" s="113" t="str">
        <f>IF(AY65&lt;$P$8,"v",IF(AY65&gt;=$P$8,"-"))</f>
        <v>-</v>
      </c>
      <c r="BB65" s="114" t="str">
        <f>IF(AY65&gt;=$P$8+20,"Pengayaan",IF(AY65&gt;=$P$8,"Tuntas",IF(AY65&lt;$P$8,"Remedial")))</f>
        <v>Tuntas</v>
      </c>
      <c r="BE65" s="22">
        <v>47</v>
      </c>
      <c r="BF65" s="82" t="str">
        <f t="shared" si="599"/>
        <v>ARBAIN ARBAIN</v>
      </c>
      <c r="BG65" s="110" t="s">
        <v>35</v>
      </c>
      <c r="BH65" s="22" t="s">
        <v>36</v>
      </c>
      <c r="BI65" s="22" t="s">
        <v>37</v>
      </c>
      <c r="BJ65" s="22" t="s">
        <v>38</v>
      </c>
      <c r="BN65" s="22">
        <v>47</v>
      </c>
      <c r="BO65" s="27" t="str">
        <f t="shared" si="600"/>
        <v/>
      </c>
      <c r="BP65" s="110" t="s">
        <v>35</v>
      </c>
      <c r="BQ65" s="22" t="s">
        <v>36</v>
      </c>
      <c r="BR65" s="22" t="s">
        <v>37</v>
      </c>
      <c r="BS65" s="22" t="s">
        <v>38</v>
      </c>
    </row>
    <row r="66" spans="1:71" x14ac:dyDescent="0.25">
      <c r="A66" s="38">
        <v>48</v>
      </c>
      <c r="B66" s="266">
        <f>HASIL!C57</f>
        <v>44173.312939814801</v>
      </c>
      <c r="C66" s="266"/>
      <c r="D66" s="255">
        <f>HASIL!E57</f>
        <v>44173.338923611103</v>
      </c>
      <c r="E66" s="256"/>
      <c r="F66" s="192">
        <f>HASIL!G57</f>
        <v>44173.338923611103</v>
      </c>
      <c r="G66" s="46" t="str">
        <f>HASIL!B57</f>
        <v>NURUL HALIZA</v>
      </c>
      <c r="H66" s="83">
        <f>HASIL!H57</f>
        <v>5</v>
      </c>
      <c r="I66" s="122">
        <f t="shared" si="22"/>
        <v>5</v>
      </c>
      <c r="J66" s="83">
        <f>HASIL!J57</f>
        <v>5</v>
      </c>
      <c r="K66" s="122">
        <f t="shared" ref="K66" si="853">J66</f>
        <v>5</v>
      </c>
      <c r="L66" s="83">
        <f>HASIL!L57</f>
        <v>0</v>
      </c>
      <c r="M66" s="122">
        <f t="shared" ref="M66" si="854">L66</f>
        <v>0</v>
      </c>
      <c r="N66" s="83">
        <f>HASIL!N57</f>
        <v>5</v>
      </c>
      <c r="O66" s="122">
        <f t="shared" ref="O66" si="855">N66</f>
        <v>5</v>
      </c>
      <c r="P66" s="83">
        <f>HASIL!P57</f>
        <v>5</v>
      </c>
      <c r="Q66" s="122">
        <f t="shared" ref="Q66" si="856">P66</f>
        <v>5</v>
      </c>
      <c r="R66" s="83">
        <f>HASIL!R57</f>
        <v>5</v>
      </c>
      <c r="S66" s="122">
        <f t="shared" ref="S66" si="857">R66</f>
        <v>5</v>
      </c>
      <c r="T66" s="83">
        <f>HASIL!T57</f>
        <v>5</v>
      </c>
      <c r="U66" s="122">
        <f t="shared" ref="U66" si="858">T66</f>
        <v>5</v>
      </c>
      <c r="V66" s="83">
        <f>HASIL!V57</f>
        <v>5</v>
      </c>
      <c r="W66" s="122">
        <f t="shared" ref="W66" si="859">V66</f>
        <v>5</v>
      </c>
      <c r="X66" s="83">
        <f>HASIL!X57</f>
        <v>5</v>
      </c>
      <c r="Y66" s="122">
        <f t="shared" ref="Y66" si="860">X66</f>
        <v>5</v>
      </c>
      <c r="Z66" s="83">
        <f>HASIL!Z57</f>
        <v>5</v>
      </c>
      <c r="AA66" s="122">
        <f t="shared" ref="AA66" si="861">Z66</f>
        <v>5</v>
      </c>
      <c r="AB66" s="83">
        <f>HASIL!AB57</f>
        <v>5</v>
      </c>
      <c r="AC66" s="122">
        <f t="shared" ref="AC66" si="862">AB66</f>
        <v>5</v>
      </c>
      <c r="AD66" s="83">
        <f>HASIL!AD57</f>
        <v>5</v>
      </c>
      <c r="AE66" s="122">
        <f t="shared" ref="AE66" si="863">AD66</f>
        <v>5</v>
      </c>
      <c r="AF66" s="83">
        <f>HASIL!AF57</f>
        <v>5</v>
      </c>
      <c r="AG66" s="122">
        <f t="shared" ref="AG66" si="864">AF66</f>
        <v>5</v>
      </c>
      <c r="AH66" s="83">
        <f>HASIL!AH57</f>
        <v>5</v>
      </c>
      <c r="AI66" s="122">
        <f t="shared" ref="AI66" si="865">AH66</f>
        <v>5</v>
      </c>
      <c r="AJ66" s="83">
        <f>HASIL!AJ57</f>
        <v>5</v>
      </c>
      <c r="AK66" s="122">
        <f t="shared" ref="AK66" si="866">AJ66</f>
        <v>5</v>
      </c>
      <c r="AL66" s="83">
        <f>HASIL!AL57</f>
        <v>5</v>
      </c>
      <c r="AM66" s="122">
        <f t="shared" ref="AM66" si="867">AL66</f>
        <v>5</v>
      </c>
      <c r="AN66" s="83">
        <f>HASIL!AN57</f>
        <v>5</v>
      </c>
      <c r="AO66" s="122">
        <f t="shared" ref="AO66" si="868">AN66</f>
        <v>5</v>
      </c>
      <c r="AP66" s="83">
        <f>HASIL!AP57</f>
        <v>5</v>
      </c>
      <c r="AQ66" s="122">
        <f t="shared" ref="AQ66" si="869">AP66</f>
        <v>5</v>
      </c>
      <c r="AR66" s="83">
        <f>HASIL!AR57</f>
        <v>5</v>
      </c>
      <c r="AS66" s="122">
        <f t="shared" ref="AS66" si="870">AR66</f>
        <v>5</v>
      </c>
      <c r="AT66" s="83">
        <f>HASIL!AT57</f>
        <v>5</v>
      </c>
      <c r="AU66" s="122">
        <f t="shared" si="18"/>
        <v>5</v>
      </c>
      <c r="AV66" s="47">
        <f>HASIL!AV57</f>
        <v>19</v>
      </c>
      <c r="AW66" s="47">
        <f>HASIL!AW57</f>
        <v>1</v>
      </c>
      <c r="AX66" s="23">
        <f>HASIL!AX57</f>
        <v>95</v>
      </c>
      <c r="AY66" s="24">
        <f t="shared" si="19"/>
        <v>95</v>
      </c>
      <c r="AZ66" s="113" t="str">
        <f>IF(AY66&lt;$P$8,"-",IF(AY66&gt;=$P$8,"v"))</f>
        <v>v</v>
      </c>
      <c r="BA66" s="113" t="str">
        <f>IF(AY66&lt;$P$8,"v",IF(AY66&gt;=$P$8,"-"))</f>
        <v>-</v>
      </c>
      <c r="BB66" s="114" t="str">
        <f>IF(AY66&gt;=$P$8+20,"Pengayaan",IF(AY66&gt;=$P$8,"Tuntas",IF(AY66&lt;$P$8,"Remedial")))</f>
        <v>Pengayaan</v>
      </c>
      <c r="BE66" s="22">
        <v>48</v>
      </c>
      <c r="BF66" s="82" t="str">
        <f t="shared" si="599"/>
        <v>AKBAR SAMUDRA</v>
      </c>
      <c r="BG66" s="110" t="s">
        <v>35</v>
      </c>
      <c r="BH66" s="22" t="s">
        <v>36</v>
      </c>
      <c r="BI66" s="22" t="s">
        <v>37</v>
      </c>
      <c r="BJ66" s="22" t="s">
        <v>38</v>
      </c>
      <c r="BN66" s="22">
        <v>48</v>
      </c>
      <c r="BO66" s="27" t="str">
        <f t="shared" si="600"/>
        <v/>
      </c>
      <c r="BP66" s="110" t="s">
        <v>35</v>
      </c>
      <c r="BQ66" s="22" t="s">
        <v>36</v>
      </c>
      <c r="BR66" s="22" t="s">
        <v>37</v>
      </c>
      <c r="BS66" s="22" t="s">
        <v>38</v>
      </c>
    </row>
    <row r="67" spans="1:71" x14ac:dyDescent="0.25">
      <c r="A67" s="37">
        <v>49</v>
      </c>
      <c r="B67" s="266">
        <f>HASIL!C58</f>
        <v>44173.320555555598</v>
      </c>
      <c r="C67" s="266"/>
      <c r="D67" s="255">
        <f>HASIL!E58</f>
        <v>44173.339004629597</v>
      </c>
      <c r="E67" s="256"/>
      <c r="F67" s="192">
        <f>HASIL!G58</f>
        <v>44173.339004629597</v>
      </c>
      <c r="G67" s="46" t="str">
        <f>HASIL!B58</f>
        <v>MUHAMMAD RAZI</v>
      </c>
      <c r="H67" s="83">
        <f>HASIL!H58</f>
        <v>0</v>
      </c>
      <c r="I67" s="122">
        <f t="shared" si="22"/>
        <v>0</v>
      </c>
      <c r="J67" s="83">
        <f>HASIL!J58</f>
        <v>5</v>
      </c>
      <c r="K67" s="122">
        <f t="shared" ref="K67" si="871">J67</f>
        <v>5</v>
      </c>
      <c r="L67" s="83">
        <f>HASIL!L58</f>
        <v>0</v>
      </c>
      <c r="M67" s="122">
        <f t="shared" ref="M67" si="872">L67</f>
        <v>0</v>
      </c>
      <c r="N67" s="83">
        <f>HASIL!N58</f>
        <v>0</v>
      </c>
      <c r="O67" s="122">
        <f t="shared" ref="O67" si="873">N67</f>
        <v>0</v>
      </c>
      <c r="P67" s="83">
        <f>HASIL!P58</f>
        <v>0</v>
      </c>
      <c r="Q67" s="122">
        <f t="shared" ref="Q67" si="874">P67</f>
        <v>0</v>
      </c>
      <c r="R67" s="83">
        <f>HASIL!R58</f>
        <v>0</v>
      </c>
      <c r="S67" s="122">
        <f t="shared" ref="S67" si="875">R67</f>
        <v>0</v>
      </c>
      <c r="T67" s="83">
        <f>HASIL!T58</f>
        <v>0</v>
      </c>
      <c r="U67" s="122">
        <f t="shared" ref="U67" si="876">T67</f>
        <v>0</v>
      </c>
      <c r="V67" s="83">
        <f>HASIL!V58</f>
        <v>0</v>
      </c>
      <c r="W67" s="122">
        <f t="shared" ref="W67" si="877">V67</f>
        <v>0</v>
      </c>
      <c r="X67" s="83">
        <f>HASIL!X58</f>
        <v>0</v>
      </c>
      <c r="Y67" s="122">
        <f t="shared" ref="Y67" si="878">X67</f>
        <v>0</v>
      </c>
      <c r="Z67" s="83">
        <f>HASIL!Z58</f>
        <v>5</v>
      </c>
      <c r="AA67" s="122">
        <f t="shared" ref="AA67" si="879">Z67</f>
        <v>5</v>
      </c>
      <c r="AB67" s="83">
        <f>HASIL!AB58</f>
        <v>0</v>
      </c>
      <c r="AC67" s="122">
        <f t="shared" ref="AC67" si="880">AB67</f>
        <v>0</v>
      </c>
      <c r="AD67" s="83">
        <f>HASIL!AD58</f>
        <v>0</v>
      </c>
      <c r="AE67" s="122">
        <f t="shared" ref="AE67" si="881">AD67</f>
        <v>0</v>
      </c>
      <c r="AF67" s="83">
        <f>HASIL!AF58</f>
        <v>5</v>
      </c>
      <c r="AG67" s="122">
        <f t="shared" ref="AG67" si="882">AF67</f>
        <v>5</v>
      </c>
      <c r="AH67" s="83">
        <f>HASIL!AH58</f>
        <v>5</v>
      </c>
      <c r="AI67" s="122">
        <f t="shared" ref="AI67" si="883">AH67</f>
        <v>5</v>
      </c>
      <c r="AJ67" s="83">
        <f>HASIL!AJ58</f>
        <v>0</v>
      </c>
      <c r="AK67" s="122">
        <f t="shared" ref="AK67" si="884">AJ67</f>
        <v>0</v>
      </c>
      <c r="AL67" s="83">
        <f>HASIL!AL58</f>
        <v>5</v>
      </c>
      <c r="AM67" s="122">
        <f t="shared" ref="AM67" si="885">AL67</f>
        <v>5</v>
      </c>
      <c r="AN67" s="83">
        <f>HASIL!AN58</f>
        <v>5</v>
      </c>
      <c r="AO67" s="122">
        <f t="shared" ref="AO67" si="886">AN67</f>
        <v>5</v>
      </c>
      <c r="AP67" s="83">
        <f>HASIL!AP58</f>
        <v>0</v>
      </c>
      <c r="AQ67" s="122">
        <f t="shared" ref="AQ67" si="887">AP67</f>
        <v>0</v>
      </c>
      <c r="AR67" s="83">
        <f>HASIL!AR58</f>
        <v>0</v>
      </c>
      <c r="AS67" s="122">
        <f t="shared" ref="AS67" si="888">AR67</f>
        <v>0</v>
      </c>
      <c r="AT67" s="83">
        <f>HASIL!AT58</f>
        <v>0</v>
      </c>
      <c r="AU67" s="122">
        <f t="shared" si="18"/>
        <v>0</v>
      </c>
      <c r="AV67" s="47">
        <f>HASIL!AV58</f>
        <v>6</v>
      </c>
      <c r="AW67" s="47">
        <f>HASIL!AW58</f>
        <v>14</v>
      </c>
      <c r="AX67" s="23">
        <f>HASIL!AX58</f>
        <v>30</v>
      </c>
      <c r="AY67" s="24">
        <f t="shared" si="19"/>
        <v>30</v>
      </c>
      <c r="AZ67" s="113" t="str">
        <f>IF(AY67&lt;$P$8,"-",IF(AY67&gt;=$P$8,"v"))</f>
        <v>-</v>
      </c>
      <c r="BA67" s="113" t="str">
        <f>IF(AY67&lt;$P$8,"v",IF(AY67&gt;=$P$8,"-"))</f>
        <v>v</v>
      </c>
      <c r="BB67" s="114" t="str">
        <f>IF(AY67&gt;=$P$8+20,"Pengayaan",IF(AY67&gt;=$P$8,"Tuntas",IF(AY67&lt;$P$8,"Remedial")))</f>
        <v>Remedial</v>
      </c>
      <c r="BE67" s="22">
        <v>49</v>
      </c>
      <c r="BF67" s="82" t="str">
        <f t="shared" si="599"/>
        <v>BELLA PUSPITA</v>
      </c>
      <c r="BG67" s="110" t="s">
        <v>35</v>
      </c>
      <c r="BH67" s="22" t="s">
        <v>36</v>
      </c>
      <c r="BI67" s="22" t="s">
        <v>37</v>
      </c>
      <c r="BJ67" s="22" t="s">
        <v>38</v>
      </c>
      <c r="BN67" s="22">
        <v>49</v>
      </c>
      <c r="BO67" s="27" t="str">
        <f t="shared" si="600"/>
        <v/>
      </c>
      <c r="BP67" s="110" t="s">
        <v>35</v>
      </c>
      <c r="BQ67" s="22" t="s">
        <v>36</v>
      </c>
      <c r="BR67" s="22" t="s">
        <v>37</v>
      </c>
      <c r="BS67" s="22" t="s">
        <v>38</v>
      </c>
    </row>
    <row r="68" spans="1:71" x14ac:dyDescent="0.25">
      <c r="A68" s="38">
        <v>50</v>
      </c>
      <c r="B68" s="266">
        <f>HASIL!C59</f>
        <v>44173.321689814802</v>
      </c>
      <c r="C68" s="266"/>
      <c r="D68" s="255">
        <f>HASIL!E59</f>
        <v>44173.339236111096</v>
      </c>
      <c r="E68" s="256"/>
      <c r="F68" s="192">
        <f>HASIL!G59</f>
        <v>44173.339236111096</v>
      </c>
      <c r="G68" s="46" t="str">
        <f>HASIL!B59</f>
        <v>RIZKY SUWANDY</v>
      </c>
      <c r="H68" s="83">
        <f>HASIL!H59</f>
        <v>5</v>
      </c>
      <c r="I68" s="122">
        <f t="shared" si="22"/>
        <v>5</v>
      </c>
      <c r="J68" s="83">
        <f>HASIL!J59</f>
        <v>5</v>
      </c>
      <c r="K68" s="122">
        <f t="shared" ref="K68" si="889">J68</f>
        <v>5</v>
      </c>
      <c r="L68" s="83">
        <f>HASIL!L59</f>
        <v>0</v>
      </c>
      <c r="M68" s="122">
        <f t="shared" ref="M68" si="890">L68</f>
        <v>0</v>
      </c>
      <c r="N68" s="83">
        <f>HASIL!N59</f>
        <v>5</v>
      </c>
      <c r="O68" s="122">
        <f t="shared" ref="O68" si="891">N68</f>
        <v>5</v>
      </c>
      <c r="P68" s="83">
        <f>HASIL!P59</f>
        <v>5</v>
      </c>
      <c r="Q68" s="122">
        <f t="shared" ref="Q68" si="892">P68</f>
        <v>5</v>
      </c>
      <c r="R68" s="83">
        <f>HASIL!R59</f>
        <v>0</v>
      </c>
      <c r="S68" s="122">
        <f t="shared" ref="S68" si="893">R68</f>
        <v>0</v>
      </c>
      <c r="T68" s="83">
        <f>HASIL!T59</f>
        <v>0</v>
      </c>
      <c r="U68" s="122">
        <f t="shared" ref="U68" si="894">T68</f>
        <v>0</v>
      </c>
      <c r="V68" s="83">
        <f>HASIL!V59</f>
        <v>5</v>
      </c>
      <c r="W68" s="122">
        <f t="shared" ref="W68" si="895">V68</f>
        <v>5</v>
      </c>
      <c r="X68" s="83">
        <f>HASIL!X59</f>
        <v>0</v>
      </c>
      <c r="Y68" s="122">
        <f t="shared" ref="Y68" si="896">X68</f>
        <v>0</v>
      </c>
      <c r="Z68" s="83">
        <f>HASIL!Z59</f>
        <v>5</v>
      </c>
      <c r="AA68" s="122">
        <f t="shared" ref="AA68" si="897">Z68</f>
        <v>5</v>
      </c>
      <c r="AB68" s="83">
        <f>HASIL!AB59</f>
        <v>5</v>
      </c>
      <c r="AC68" s="122">
        <f t="shared" ref="AC68" si="898">AB68</f>
        <v>5</v>
      </c>
      <c r="AD68" s="83">
        <f>HASIL!AD59</f>
        <v>0</v>
      </c>
      <c r="AE68" s="122">
        <f t="shared" ref="AE68" si="899">AD68</f>
        <v>0</v>
      </c>
      <c r="AF68" s="83">
        <f>HASIL!AF59</f>
        <v>5</v>
      </c>
      <c r="AG68" s="122">
        <f t="shared" ref="AG68" si="900">AF68</f>
        <v>5</v>
      </c>
      <c r="AH68" s="83">
        <f>HASIL!AH59</f>
        <v>0</v>
      </c>
      <c r="AI68" s="122">
        <f t="shared" ref="AI68" si="901">AH68</f>
        <v>0</v>
      </c>
      <c r="AJ68" s="83">
        <f>HASIL!AJ59</f>
        <v>5</v>
      </c>
      <c r="AK68" s="122">
        <f t="shared" ref="AK68" si="902">AJ68</f>
        <v>5</v>
      </c>
      <c r="AL68" s="83">
        <f>HASIL!AL59</f>
        <v>5</v>
      </c>
      <c r="AM68" s="122">
        <f t="shared" ref="AM68" si="903">AL68</f>
        <v>5</v>
      </c>
      <c r="AN68" s="83">
        <f>HASIL!AN59</f>
        <v>5</v>
      </c>
      <c r="AO68" s="122">
        <f t="shared" ref="AO68" si="904">AN68</f>
        <v>5</v>
      </c>
      <c r="AP68" s="83">
        <f>HASIL!AP59</f>
        <v>0</v>
      </c>
      <c r="AQ68" s="122">
        <f t="shared" ref="AQ68" si="905">AP68</f>
        <v>0</v>
      </c>
      <c r="AR68" s="83">
        <f>HASIL!AR59</f>
        <v>5</v>
      </c>
      <c r="AS68" s="122">
        <f t="shared" ref="AS68" si="906">AR68</f>
        <v>5</v>
      </c>
      <c r="AT68" s="83">
        <f>HASIL!AT59</f>
        <v>5</v>
      </c>
      <c r="AU68" s="122">
        <f t="shared" si="18"/>
        <v>5</v>
      </c>
      <c r="AV68" s="47">
        <f>HASIL!AV59</f>
        <v>13</v>
      </c>
      <c r="AW68" s="47">
        <f>HASIL!AW59</f>
        <v>7</v>
      </c>
      <c r="AX68" s="23">
        <f>HASIL!AX59</f>
        <v>65</v>
      </c>
      <c r="AY68" s="24">
        <f t="shared" si="19"/>
        <v>65</v>
      </c>
      <c r="AZ68" s="113" t="str">
        <f>IF(AY68&lt;$P$8,"-",IF(AY68&gt;=$P$8,"v"))</f>
        <v>-</v>
      </c>
      <c r="BA68" s="113" t="str">
        <f>IF(AY68&lt;$P$8,"v",IF(AY68&gt;=$P$8,"-"))</f>
        <v>v</v>
      </c>
      <c r="BB68" s="114" t="str">
        <f>IF(AY68&gt;=$P$8+20,"Pengayaan",IF(AY68&gt;=$P$8,"Tuntas",IF(AY68&lt;$P$8,"Remedial")))</f>
        <v>Remedial</v>
      </c>
      <c r="BE68" s="22">
        <v>50</v>
      </c>
      <c r="BF68" s="82" t="str">
        <f t="shared" si="599"/>
        <v>SYAFRADHA SYAFRADHA</v>
      </c>
      <c r="BG68" s="110" t="s">
        <v>35</v>
      </c>
      <c r="BH68" s="22" t="s">
        <v>36</v>
      </c>
      <c r="BI68" s="22" t="s">
        <v>37</v>
      </c>
      <c r="BJ68" s="22" t="s">
        <v>38</v>
      </c>
      <c r="BN68" s="22">
        <v>50</v>
      </c>
      <c r="BO68" s="27" t="str">
        <f t="shared" si="600"/>
        <v/>
      </c>
      <c r="BP68" s="110" t="s">
        <v>35</v>
      </c>
      <c r="BQ68" s="22" t="s">
        <v>36</v>
      </c>
      <c r="BR68" s="22" t="s">
        <v>37</v>
      </c>
      <c r="BS68" s="22" t="s">
        <v>38</v>
      </c>
    </row>
    <row r="69" spans="1:71" x14ac:dyDescent="0.25">
      <c r="A69" s="37">
        <v>51</v>
      </c>
      <c r="B69" s="266">
        <f>HASIL!C60</f>
        <v>44173.320706018501</v>
      </c>
      <c r="C69" s="266"/>
      <c r="D69" s="255">
        <f>HASIL!E60</f>
        <v>44173.339722222197</v>
      </c>
      <c r="E69" s="256"/>
      <c r="F69" s="192">
        <f>HASIL!G60</f>
        <v>44173.339722222197</v>
      </c>
      <c r="G69" s="46" t="str">
        <f>HASIL!B60</f>
        <v>DEWI DEWI</v>
      </c>
      <c r="H69" s="83">
        <f>HASIL!H60</f>
        <v>0</v>
      </c>
      <c r="I69" s="122">
        <f t="shared" si="22"/>
        <v>0</v>
      </c>
      <c r="J69" s="83">
        <f>HASIL!J60</f>
        <v>5</v>
      </c>
      <c r="K69" s="122">
        <f t="shared" ref="K69" si="907">J69</f>
        <v>5</v>
      </c>
      <c r="L69" s="83">
        <f>HASIL!L60</f>
        <v>0</v>
      </c>
      <c r="M69" s="122">
        <f t="shared" ref="M69" si="908">L69</f>
        <v>0</v>
      </c>
      <c r="N69" s="83">
        <f>HASIL!N60</f>
        <v>0</v>
      </c>
      <c r="O69" s="122">
        <f t="shared" ref="O69" si="909">N69</f>
        <v>0</v>
      </c>
      <c r="P69" s="83">
        <f>HASIL!P60</f>
        <v>0</v>
      </c>
      <c r="Q69" s="122">
        <f t="shared" ref="Q69" si="910">P69</f>
        <v>0</v>
      </c>
      <c r="R69" s="83">
        <f>HASIL!R60</f>
        <v>5</v>
      </c>
      <c r="S69" s="122">
        <f t="shared" ref="S69" si="911">R69</f>
        <v>5</v>
      </c>
      <c r="T69" s="83">
        <f>HASIL!T60</f>
        <v>0</v>
      </c>
      <c r="U69" s="122">
        <f t="shared" ref="U69" si="912">T69</f>
        <v>0</v>
      </c>
      <c r="V69" s="83">
        <f>HASIL!V60</f>
        <v>5</v>
      </c>
      <c r="W69" s="122">
        <f t="shared" ref="W69" si="913">V69</f>
        <v>5</v>
      </c>
      <c r="X69" s="83">
        <f>HASIL!X60</f>
        <v>0</v>
      </c>
      <c r="Y69" s="122">
        <f t="shared" ref="Y69" si="914">X69</f>
        <v>0</v>
      </c>
      <c r="Z69" s="83">
        <f>HASIL!Z60</f>
        <v>0</v>
      </c>
      <c r="AA69" s="122">
        <f t="shared" ref="AA69" si="915">Z69</f>
        <v>0</v>
      </c>
      <c r="AB69" s="83">
        <f>HASIL!AB60</f>
        <v>0</v>
      </c>
      <c r="AC69" s="122">
        <f t="shared" ref="AC69" si="916">AB69</f>
        <v>0</v>
      </c>
      <c r="AD69" s="83">
        <f>HASIL!AD60</f>
        <v>0</v>
      </c>
      <c r="AE69" s="122">
        <f t="shared" ref="AE69" si="917">AD69</f>
        <v>0</v>
      </c>
      <c r="AF69" s="83">
        <f>HASIL!AF60</f>
        <v>0</v>
      </c>
      <c r="AG69" s="122">
        <f t="shared" ref="AG69" si="918">AF69</f>
        <v>0</v>
      </c>
      <c r="AH69" s="83">
        <f>HASIL!AH60</f>
        <v>0</v>
      </c>
      <c r="AI69" s="122">
        <f t="shared" ref="AI69" si="919">AH69</f>
        <v>0</v>
      </c>
      <c r="AJ69" s="83">
        <f>HASIL!AJ60</f>
        <v>5</v>
      </c>
      <c r="AK69" s="122">
        <f t="shared" ref="AK69" si="920">AJ69</f>
        <v>5</v>
      </c>
      <c r="AL69" s="83">
        <f>HASIL!AL60</f>
        <v>0</v>
      </c>
      <c r="AM69" s="122">
        <f t="shared" ref="AM69" si="921">AL69</f>
        <v>0</v>
      </c>
      <c r="AN69" s="83">
        <f>HASIL!AN60</f>
        <v>5</v>
      </c>
      <c r="AO69" s="122">
        <f t="shared" ref="AO69" si="922">AN69</f>
        <v>5</v>
      </c>
      <c r="AP69" s="83">
        <f>HASIL!AP60</f>
        <v>5</v>
      </c>
      <c r="AQ69" s="122">
        <f t="shared" ref="AQ69" si="923">AP69</f>
        <v>5</v>
      </c>
      <c r="AR69" s="83">
        <f>HASIL!AR60</f>
        <v>0</v>
      </c>
      <c r="AS69" s="122">
        <f t="shared" ref="AS69" si="924">AR69</f>
        <v>0</v>
      </c>
      <c r="AT69" s="83">
        <f>HASIL!AT60</f>
        <v>5</v>
      </c>
      <c r="AU69" s="122">
        <f t="shared" si="18"/>
        <v>5</v>
      </c>
      <c r="AV69" s="47">
        <f>HASIL!AV60</f>
        <v>7</v>
      </c>
      <c r="AW69" s="47">
        <f>HASIL!AW60</f>
        <v>13</v>
      </c>
      <c r="AX69" s="23">
        <f>HASIL!AX60</f>
        <v>35</v>
      </c>
      <c r="AY69" s="24">
        <f t="shared" si="19"/>
        <v>35</v>
      </c>
      <c r="AZ69" s="113" t="str">
        <f>IF(AY69&lt;$P$8,"-",IF(AY69&gt;=$P$8,"v"))</f>
        <v>-</v>
      </c>
      <c r="BA69" s="113" t="str">
        <f>IF(AY69&lt;$P$8,"v",IF(AY69&gt;=$P$8,"-"))</f>
        <v>v</v>
      </c>
      <c r="BB69" s="114" t="str">
        <f>IF(AY69&gt;=$P$8+20,"Pengayaan",IF(AY69&gt;=$P$8,"Tuntas",IF(AY69&lt;$P$8,"Remedial")))</f>
        <v>Remedial</v>
      </c>
      <c r="BE69" s="22">
        <v>51</v>
      </c>
      <c r="BF69" s="82" t="str">
        <f t="shared" si="599"/>
        <v>NUR RIZAH</v>
      </c>
      <c r="BG69" s="110" t="s">
        <v>35</v>
      </c>
      <c r="BH69" s="22" t="s">
        <v>36</v>
      </c>
      <c r="BI69" s="22" t="s">
        <v>37</v>
      </c>
      <c r="BJ69" s="22" t="s">
        <v>38</v>
      </c>
      <c r="BN69" s="22">
        <v>51</v>
      </c>
      <c r="BO69" s="27" t="str">
        <f t="shared" si="600"/>
        <v/>
      </c>
      <c r="BP69" s="110" t="s">
        <v>35</v>
      </c>
      <c r="BQ69" s="22" t="s">
        <v>36</v>
      </c>
      <c r="BR69" s="22" t="s">
        <v>37</v>
      </c>
      <c r="BS69" s="22" t="s">
        <v>38</v>
      </c>
    </row>
    <row r="70" spans="1:71" x14ac:dyDescent="0.25">
      <c r="A70" s="38">
        <v>52</v>
      </c>
      <c r="B70" s="266">
        <f>HASIL!C61</f>
        <v>44173.316273148201</v>
      </c>
      <c r="C70" s="266"/>
      <c r="D70" s="255">
        <f>HASIL!E61</f>
        <v>44173.340115740699</v>
      </c>
      <c r="E70" s="256"/>
      <c r="F70" s="192">
        <f>HASIL!G61</f>
        <v>44173.340115740699</v>
      </c>
      <c r="G70" s="46" t="str">
        <f>HASIL!B61</f>
        <v>ISMA YUSTARI</v>
      </c>
      <c r="H70" s="83">
        <f>HASIL!H61</f>
        <v>5</v>
      </c>
      <c r="I70" s="122">
        <f t="shared" si="22"/>
        <v>5</v>
      </c>
      <c r="J70" s="83">
        <f>HASIL!J61</f>
        <v>5</v>
      </c>
      <c r="K70" s="122">
        <f t="shared" ref="K70" si="925">J70</f>
        <v>5</v>
      </c>
      <c r="L70" s="83">
        <f>HASIL!L61</f>
        <v>0</v>
      </c>
      <c r="M70" s="122">
        <f t="shared" ref="M70" si="926">L70</f>
        <v>0</v>
      </c>
      <c r="N70" s="83">
        <f>HASIL!N61</f>
        <v>0</v>
      </c>
      <c r="O70" s="122">
        <f t="shared" ref="O70" si="927">N70</f>
        <v>0</v>
      </c>
      <c r="P70" s="83">
        <f>HASIL!P61</f>
        <v>0</v>
      </c>
      <c r="Q70" s="122">
        <f t="shared" ref="Q70" si="928">P70</f>
        <v>0</v>
      </c>
      <c r="R70" s="83">
        <f>HASIL!R61</f>
        <v>5</v>
      </c>
      <c r="S70" s="122">
        <f t="shared" ref="S70" si="929">R70</f>
        <v>5</v>
      </c>
      <c r="T70" s="83">
        <f>HASIL!T61</f>
        <v>5</v>
      </c>
      <c r="U70" s="122">
        <f t="shared" ref="U70" si="930">T70</f>
        <v>5</v>
      </c>
      <c r="V70" s="83">
        <f>HASIL!V61</f>
        <v>5</v>
      </c>
      <c r="W70" s="122">
        <f t="shared" ref="W70" si="931">V70</f>
        <v>5</v>
      </c>
      <c r="X70" s="83">
        <f>HASIL!X61</f>
        <v>5</v>
      </c>
      <c r="Y70" s="122">
        <f t="shared" ref="Y70" si="932">X70</f>
        <v>5</v>
      </c>
      <c r="Z70" s="83">
        <f>HASIL!Z61</f>
        <v>5</v>
      </c>
      <c r="AA70" s="122">
        <f t="shared" ref="AA70" si="933">Z70</f>
        <v>5</v>
      </c>
      <c r="AB70" s="83">
        <f>HASIL!AB61</f>
        <v>5</v>
      </c>
      <c r="AC70" s="122">
        <f t="shared" ref="AC70" si="934">AB70</f>
        <v>5</v>
      </c>
      <c r="AD70" s="83">
        <f>HASIL!AD61</f>
        <v>5</v>
      </c>
      <c r="AE70" s="122">
        <f t="shared" ref="AE70" si="935">AD70</f>
        <v>5</v>
      </c>
      <c r="AF70" s="83">
        <f>HASIL!AF61</f>
        <v>5</v>
      </c>
      <c r="AG70" s="122">
        <f t="shared" ref="AG70" si="936">AF70</f>
        <v>5</v>
      </c>
      <c r="AH70" s="83">
        <f>HASIL!AH61</f>
        <v>5</v>
      </c>
      <c r="AI70" s="122">
        <f t="shared" ref="AI70" si="937">AH70</f>
        <v>5</v>
      </c>
      <c r="AJ70" s="83">
        <f>HASIL!AJ61</f>
        <v>5</v>
      </c>
      <c r="AK70" s="122">
        <f t="shared" ref="AK70" si="938">AJ70</f>
        <v>5</v>
      </c>
      <c r="AL70" s="83">
        <f>HASIL!AL61</f>
        <v>5</v>
      </c>
      <c r="AM70" s="122">
        <f t="shared" ref="AM70" si="939">AL70</f>
        <v>5</v>
      </c>
      <c r="AN70" s="83">
        <f>HASIL!AN61</f>
        <v>5</v>
      </c>
      <c r="AO70" s="122">
        <f t="shared" ref="AO70" si="940">AN70</f>
        <v>5</v>
      </c>
      <c r="AP70" s="83">
        <f>HASIL!AP61</f>
        <v>5</v>
      </c>
      <c r="AQ70" s="122">
        <f t="shared" ref="AQ70" si="941">AP70</f>
        <v>5</v>
      </c>
      <c r="AR70" s="83">
        <f>HASIL!AR61</f>
        <v>5</v>
      </c>
      <c r="AS70" s="122">
        <f t="shared" ref="AS70" si="942">AR70</f>
        <v>5</v>
      </c>
      <c r="AT70" s="83">
        <f>HASIL!AT61</f>
        <v>5</v>
      </c>
      <c r="AU70" s="122">
        <f t="shared" si="18"/>
        <v>5</v>
      </c>
      <c r="AV70" s="47">
        <f>HASIL!AV61</f>
        <v>17</v>
      </c>
      <c r="AW70" s="47">
        <f>HASIL!AW61</f>
        <v>3</v>
      </c>
      <c r="AX70" s="23">
        <f>HASIL!AX61</f>
        <v>85</v>
      </c>
      <c r="AY70" s="24">
        <f t="shared" si="19"/>
        <v>85</v>
      </c>
      <c r="AZ70" s="113" t="str">
        <f>IF(AY70&lt;$P$8,"-",IF(AY70&gt;=$P$8,"v"))</f>
        <v>v</v>
      </c>
      <c r="BA70" s="113" t="str">
        <f>IF(AY70&lt;$P$8,"v",IF(AY70&gt;=$P$8,"-"))</f>
        <v>-</v>
      </c>
      <c r="BB70" s="114" t="str">
        <f>IF(AY70&gt;=$P$8+20,"Pengayaan",IF(AY70&gt;=$P$8,"Tuntas",IF(AY70&lt;$P$8,"Remedial")))</f>
        <v>Tuntas</v>
      </c>
      <c r="BE70" s="22">
        <v>52</v>
      </c>
      <c r="BF70" s="82" t="str">
        <f t="shared" si="599"/>
        <v>DIMAS WANGGA</v>
      </c>
      <c r="BG70" s="110" t="s">
        <v>35</v>
      </c>
      <c r="BH70" s="22" t="s">
        <v>36</v>
      </c>
      <c r="BI70" s="22" t="s">
        <v>37</v>
      </c>
      <c r="BJ70" s="22" t="s">
        <v>38</v>
      </c>
      <c r="BN70" s="22">
        <v>52</v>
      </c>
      <c r="BO70" s="27" t="str">
        <f t="shared" si="600"/>
        <v/>
      </c>
      <c r="BP70" s="110" t="s">
        <v>35</v>
      </c>
      <c r="BQ70" s="22" t="s">
        <v>36</v>
      </c>
      <c r="BR70" s="22" t="s">
        <v>37</v>
      </c>
      <c r="BS70" s="22" t="s">
        <v>38</v>
      </c>
    </row>
    <row r="71" spans="1:71" x14ac:dyDescent="0.25">
      <c r="A71" s="37">
        <v>53</v>
      </c>
      <c r="B71" s="266">
        <f>HASIL!C62</f>
        <v>44173.313113425902</v>
      </c>
      <c r="C71" s="266"/>
      <c r="D71" s="255">
        <f>HASIL!E62</f>
        <v>44173.340150463002</v>
      </c>
      <c r="E71" s="256"/>
      <c r="F71" s="192">
        <f>HASIL!G62</f>
        <v>44173.340150463002</v>
      </c>
      <c r="G71" s="46" t="str">
        <f>HASIL!B62</f>
        <v>MUHAMMAD AKBAR</v>
      </c>
      <c r="H71" s="83">
        <f>HASIL!H62</f>
        <v>5</v>
      </c>
      <c r="I71" s="122">
        <f t="shared" si="22"/>
        <v>5</v>
      </c>
      <c r="J71" s="83">
        <f>HASIL!J62</f>
        <v>5</v>
      </c>
      <c r="K71" s="122">
        <f t="shared" ref="K71" si="943">J71</f>
        <v>5</v>
      </c>
      <c r="L71" s="83">
        <f>HASIL!L62</f>
        <v>0</v>
      </c>
      <c r="M71" s="122">
        <f t="shared" ref="M71" si="944">L71</f>
        <v>0</v>
      </c>
      <c r="N71" s="83">
        <f>HASIL!N62</f>
        <v>5</v>
      </c>
      <c r="O71" s="122">
        <f t="shared" ref="O71" si="945">N71</f>
        <v>5</v>
      </c>
      <c r="P71" s="83">
        <f>HASIL!P62</f>
        <v>5</v>
      </c>
      <c r="Q71" s="122">
        <f t="shared" ref="Q71" si="946">P71</f>
        <v>5</v>
      </c>
      <c r="R71" s="83">
        <f>HASIL!R62</f>
        <v>0</v>
      </c>
      <c r="S71" s="122">
        <f t="shared" ref="S71" si="947">R71</f>
        <v>0</v>
      </c>
      <c r="T71" s="83">
        <f>HASIL!T62</f>
        <v>5</v>
      </c>
      <c r="U71" s="122">
        <f t="shared" ref="U71" si="948">T71</f>
        <v>5</v>
      </c>
      <c r="V71" s="83">
        <f>HASIL!V62</f>
        <v>0</v>
      </c>
      <c r="W71" s="122">
        <f t="shared" ref="W71" si="949">V71</f>
        <v>0</v>
      </c>
      <c r="X71" s="83">
        <f>HASIL!X62</f>
        <v>5</v>
      </c>
      <c r="Y71" s="122">
        <f t="shared" ref="Y71" si="950">X71</f>
        <v>5</v>
      </c>
      <c r="Z71" s="83">
        <f>HASIL!Z62</f>
        <v>5</v>
      </c>
      <c r="AA71" s="122">
        <f t="shared" ref="AA71" si="951">Z71</f>
        <v>5</v>
      </c>
      <c r="AB71" s="83">
        <f>HASIL!AB62</f>
        <v>0</v>
      </c>
      <c r="AC71" s="122">
        <f t="shared" ref="AC71" si="952">AB71</f>
        <v>0</v>
      </c>
      <c r="AD71" s="83">
        <f>HASIL!AD62</f>
        <v>0</v>
      </c>
      <c r="AE71" s="122">
        <f t="shared" ref="AE71" si="953">AD71</f>
        <v>0</v>
      </c>
      <c r="AF71" s="83">
        <f>HASIL!AF62</f>
        <v>0</v>
      </c>
      <c r="AG71" s="122">
        <f t="shared" ref="AG71" si="954">AF71</f>
        <v>0</v>
      </c>
      <c r="AH71" s="83">
        <f>HASIL!AH62</f>
        <v>0</v>
      </c>
      <c r="AI71" s="122">
        <f t="shared" ref="AI71" si="955">AH71</f>
        <v>0</v>
      </c>
      <c r="AJ71" s="83">
        <f>HASIL!AJ62</f>
        <v>0</v>
      </c>
      <c r="AK71" s="122">
        <f t="shared" ref="AK71" si="956">AJ71</f>
        <v>0</v>
      </c>
      <c r="AL71" s="83">
        <f>HASIL!AL62</f>
        <v>0</v>
      </c>
      <c r="AM71" s="122">
        <f t="shared" ref="AM71" si="957">AL71</f>
        <v>0</v>
      </c>
      <c r="AN71" s="83">
        <f>HASIL!AN62</f>
        <v>0</v>
      </c>
      <c r="AO71" s="122">
        <f t="shared" ref="AO71" si="958">AN71</f>
        <v>0</v>
      </c>
      <c r="AP71" s="83">
        <f>HASIL!AP62</f>
        <v>5</v>
      </c>
      <c r="AQ71" s="122">
        <f t="shared" ref="AQ71" si="959">AP71</f>
        <v>5</v>
      </c>
      <c r="AR71" s="83">
        <f>HASIL!AR62</f>
        <v>5</v>
      </c>
      <c r="AS71" s="122">
        <f t="shared" ref="AS71" si="960">AR71</f>
        <v>5</v>
      </c>
      <c r="AT71" s="83">
        <f>HASIL!AT62</f>
        <v>0</v>
      </c>
      <c r="AU71" s="122">
        <f t="shared" si="18"/>
        <v>0</v>
      </c>
      <c r="AV71" s="47">
        <f>HASIL!AV62</f>
        <v>9</v>
      </c>
      <c r="AW71" s="47">
        <f>HASIL!AW62</f>
        <v>11</v>
      </c>
      <c r="AX71" s="23">
        <f>HASIL!AX62</f>
        <v>45</v>
      </c>
      <c r="AY71" s="24">
        <f t="shared" si="19"/>
        <v>45</v>
      </c>
      <c r="AZ71" s="113" t="str">
        <f>IF(AY71&lt;$P$8,"-",IF(AY71&gt;=$P$8,"v"))</f>
        <v>-</v>
      </c>
      <c r="BA71" s="113" t="str">
        <f>IF(AY71&lt;$P$8,"v",IF(AY71&gt;=$P$8,"-"))</f>
        <v>v</v>
      </c>
      <c r="BB71" s="114" t="str">
        <f>IF(AY71&gt;=$P$8+20,"Pengayaan",IF(AY71&gt;=$P$8,"Tuntas",IF(AY71&lt;$P$8,"Remedial")))</f>
        <v>Remedial</v>
      </c>
      <c r="BE71" s="22">
        <v>53</v>
      </c>
      <c r="BF71" s="82" t="str">
        <f t="shared" si="599"/>
        <v>SITI RAHMAH</v>
      </c>
      <c r="BG71" s="110" t="s">
        <v>35</v>
      </c>
      <c r="BH71" s="22" t="s">
        <v>36</v>
      </c>
      <c r="BI71" s="22" t="s">
        <v>37</v>
      </c>
      <c r="BJ71" s="22" t="s">
        <v>38</v>
      </c>
      <c r="BN71" s="22">
        <v>53</v>
      </c>
      <c r="BO71" s="27" t="str">
        <f t="shared" si="600"/>
        <v/>
      </c>
      <c r="BP71" s="110" t="s">
        <v>35</v>
      </c>
      <c r="BQ71" s="22" t="s">
        <v>36</v>
      </c>
      <c r="BR71" s="22" t="s">
        <v>37</v>
      </c>
      <c r="BS71" s="22" t="s">
        <v>38</v>
      </c>
    </row>
    <row r="72" spans="1:71" x14ac:dyDescent="0.25">
      <c r="A72" s="38">
        <v>54</v>
      </c>
      <c r="B72" s="266">
        <f>HASIL!C63</f>
        <v>44173.3149305556</v>
      </c>
      <c r="C72" s="266"/>
      <c r="D72" s="255">
        <f>HASIL!E63</f>
        <v>44173.340416666702</v>
      </c>
      <c r="E72" s="256"/>
      <c r="F72" s="192">
        <f>HASIL!G63</f>
        <v>44173.340416666702</v>
      </c>
      <c r="G72" s="46" t="str">
        <f>HASIL!B63</f>
        <v>ARBAIN ARBAIN</v>
      </c>
      <c r="H72" s="83">
        <f>HASIL!H63</f>
        <v>0</v>
      </c>
      <c r="I72" s="122">
        <f t="shared" si="22"/>
        <v>0</v>
      </c>
      <c r="J72" s="83">
        <f>HASIL!J63</f>
        <v>0</v>
      </c>
      <c r="K72" s="122">
        <f t="shared" ref="K72" si="961">J72</f>
        <v>0</v>
      </c>
      <c r="L72" s="83">
        <f>HASIL!L63</f>
        <v>0</v>
      </c>
      <c r="M72" s="122">
        <f t="shared" ref="M72" si="962">L72</f>
        <v>0</v>
      </c>
      <c r="N72" s="83">
        <f>HASIL!N63</f>
        <v>5</v>
      </c>
      <c r="O72" s="122">
        <f t="shared" ref="O72" si="963">N72</f>
        <v>5</v>
      </c>
      <c r="P72" s="83">
        <f>HASIL!P63</f>
        <v>5</v>
      </c>
      <c r="Q72" s="122">
        <f t="shared" ref="Q72" si="964">P72</f>
        <v>5</v>
      </c>
      <c r="R72" s="83">
        <f>HASIL!R63</f>
        <v>0</v>
      </c>
      <c r="S72" s="122">
        <f t="shared" ref="S72" si="965">R72</f>
        <v>0</v>
      </c>
      <c r="T72" s="83">
        <f>HASIL!T63</f>
        <v>5</v>
      </c>
      <c r="U72" s="122">
        <f t="shared" ref="U72" si="966">T72</f>
        <v>5</v>
      </c>
      <c r="V72" s="83">
        <f>HASIL!V63</f>
        <v>0</v>
      </c>
      <c r="W72" s="122">
        <f t="shared" ref="W72" si="967">V72</f>
        <v>0</v>
      </c>
      <c r="X72" s="83">
        <f>HASIL!X63</f>
        <v>5</v>
      </c>
      <c r="Y72" s="122">
        <f t="shared" ref="Y72" si="968">X72</f>
        <v>5</v>
      </c>
      <c r="Z72" s="83">
        <f>HASIL!Z63</f>
        <v>5</v>
      </c>
      <c r="AA72" s="122">
        <f t="shared" ref="AA72" si="969">Z72</f>
        <v>5</v>
      </c>
      <c r="AB72" s="83">
        <f>HASIL!AB63</f>
        <v>0</v>
      </c>
      <c r="AC72" s="122">
        <f t="shared" ref="AC72" si="970">AB72</f>
        <v>0</v>
      </c>
      <c r="AD72" s="83">
        <f>HASIL!AD63</f>
        <v>0</v>
      </c>
      <c r="AE72" s="122">
        <f t="shared" ref="AE72" si="971">AD72</f>
        <v>0</v>
      </c>
      <c r="AF72" s="83">
        <f>HASIL!AF63</f>
        <v>0</v>
      </c>
      <c r="AG72" s="122">
        <f t="shared" ref="AG72" si="972">AF72</f>
        <v>0</v>
      </c>
      <c r="AH72" s="83">
        <f>HASIL!AH63</f>
        <v>5</v>
      </c>
      <c r="AI72" s="122">
        <f t="shared" ref="AI72" si="973">AH72</f>
        <v>5</v>
      </c>
      <c r="AJ72" s="83">
        <f>HASIL!AJ63</f>
        <v>0</v>
      </c>
      <c r="AK72" s="122">
        <f t="shared" ref="AK72" si="974">AJ72</f>
        <v>0</v>
      </c>
      <c r="AL72" s="83">
        <f>HASIL!AL63</f>
        <v>5</v>
      </c>
      <c r="AM72" s="122">
        <f t="shared" ref="AM72" si="975">AL72</f>
        <v>5</v>
      </c>
      <c r="AN72" s="83">
        <f>HASIL!AN63</f>
        <v>5</v>
      </c>
      <c r="AO72" s="122">
        <f t="shared" ref="AO72" si="976">AN72</f>
        <v>5</v>
      </c>
      <c r="AP72" s="83">
        <f>HASIL!AP63</f>
        <v>5</v>
      </c>
      <c r="AQ72" s="122">
        <f t="shared" ref="AQ72" si="977">AP72</f>
        <v>5</v>
      </c>
      <c r="AR72" s="83">
        <f>HASIL!AR63</f>
        <v>5</v>
      </c>
      <c r="AS72" s="122">
        <f t="shared" ref="AS72" si="978">AR72</f>
        <v>5</v>
      </c>
      <c r="AT72" s="83">
        <f>HASIL!AT63</f>
        <v>5</v>
      </c>
      <c r="AU72" s="122">
        <f t="shared" si="18"/>
        <v>5</v>
      </c>
      <c r="AV72" s="47">
        <f>HASIL!AV63</f>
        <v>11</v>
      </c>
      <c r="AW72" s="47">
        <f>HASIL!AW63</f>
        <v>9</v>
      </c>
      <c r="AX72" s="23">
        <f>HASIL!AX63</f>
        <v>55</v>
      </c>
      <c r="AY72" s="24">
        <f t="shared" si="19"/>
        <v>55.000000000000007</v>
      </c>
      <c r="AZ72" s="113" t="str">
        <f>IF(AY72&lt;$P$8,"-",IF(AY72&gt;=$P$8,"v"))</f>
        <v>-</v>
      </c>
      <c r="BA72" s="113" t="str">
        <f>IF(AY72&lt;$P$8,"v",IF(AY72&gt;=$P$8,"-"))</f>
        <v>v</v>
      </c>
      <c r="BB72" s="114" t="str">
        <f>IF(AY72&gt;=$P$8+20,"Pengayaan",IF(AY72&gt;=$P$8,"Tuntas",IF(AY72&lt;$P$8,"Remedial")))</f>
        <v>Remedial</v>
      </c>
      <c r="BE72" s="22">
        <v>54</v>
      </c>
      <c r="BF72" s="82" t="str">
        <f t="shared" si="599"/>
        <v>PUTRI SALSABILA</v>
      </c>
      <c r="BG72" s="110" t="s">
        <v>35</v>
      </c>
      <c r="BH72" s="22" t="s">
        <v>36</v>
      </c>
      <c r="BI72" s="22" t="s">
        <v>37</v>
      </c>
      <c r="BJ72" s="22" t="s">
        <v>38</v>
      </c>
      <c r="BN72" s="22">
        <v>54</v>
      </c>
      <c r="BO72" s="27" t="str">
        <f t="shared" si="600"/>
        <v/>
      </c>
      <c r="BP72" s="110" t="s">
        <v>35</v>
      </c>
      <c r="BQ72" s="22" t="s">
        <v>36</v>
      </c>
      <c r="BR72" s="22" t="s">
        <v>37</v>
      </c>
      <c r="BS72" s="22" t="s">
        <v>38</v>
      </c>
    </row>
    <row r="73" spans="1:71" x14ac:dyDescent="0.25">
      <c r="A73" s="37">
        <v>55</v>
      </c>
      <c r="B73" s="266">
        <f>HASIL!C64</f>
        <v>44173.322546296302</v>
      </c>
      <c r="C73" s="266"/>
      <c r="D73" s="255">
        <f>HASIL!E64</f>
        <v>44173.340671296297</v>
      </c>
      <c r="E73" s="256"/>
      <c r="F73" s="192">
        <f>HASIL!G64</f>
        <v>44173.340671296297</v>
      </c>
      <c r="G73" s="46" t="str">
        <f>HASIL!B64</f>
        <v>AKBAR SAMUDRA</v>
      </c>
      <c r="H73" s="83">
        <f>HASIL!H64</f>
        <v>0</v>
      </c>
      <c r="I73" s="122">
        <f t="shared" si="22"/>
        <v>0</v>
      </c>
      <c r="J73" s="83">
        <f>HASIL!J64</f>
        <v>0</v>
      </c>
      <c r="K73" s="122">
        <f t="shared" ref="K73" si="979">J73</f>
        <v>0</v>
      </c>
      <c r="L73" s="83">
        <f>HASIL!L64</f>
        <v>0</v>
      </c>
      <c r="M73" s="122">
        <f t="shared" ref="M73" si="980">L73</f>
        <v>0</v>
      </c>
      <c r="N73" s="83">
        <f>HASIL!N64</f>
        <v>5</v>
      </c>
      <c r="O73" s="122">
        <f t="shared" ref="O73" si="981">N73</f>
        <v>5</v>
      </c>
      <c r="P73" s="83">
        <f>HASIL!P64</f>
        <v>5</v>
      </c>
      <c r="Q73" s="122">
        <f t="shared" ref="Q73" si="982">P73</f>
        <v>5</v>
      </c>
      <c r="R73" s="83">
        <f>HASIL!R64</f>
        <v>5</v>
      </c>
      <c r="S73" s="122">
        <f t="shared" ref="S73" si="983">R73</f>
        <v>5</v>
      </c>
      <c r="T73" s="83">
        <f>HASIL!T64</f>
        <v>0</v>
      </c>
      <c r="U73" s="122">
        <f t="shared" ref="U73" si="984">T73</f>
        <v>0</v>
      </c>
      <c r="V73" s="83">
        <f>HASIL!V64</f>
        <v>0</v>
      </c>
      <c r="W73" s="122">
        <f t="shared" ref="W73" si="985">V73</f>
        <v>0</v>
      </c>
      <c r="X73" s="83">
        <f>HASIL!X64</f>
        <v>0</v>
      </c>
      <c r="Y73" s="122">
        <f t="shared" ref="Y73" si="986">X73</f>
        <v>0</v>
      </c>
      <c r="Z73" s="83">
        <f>HASIL!Z64</f>
        <v>5</v>
      </c>
      <c r="AA73" s="122">
        <f t="shared" ref="AA73" si="987">Z73</f>
        <v>5</v>
      </c>
      <c r="AB73" s="83">
        <f>HASIL!AB64</f>
        <v>0</v>
      </c>
      <c r="AC73" s="122">
        <f t="shared" ref="AC73" si="988">AB73</f>
        <v>0</v>
      </c>
      <c r="AD73" s="83">
        <f>HASIL!AD64</f>
        <v>0</v>
      </c>
      <c r="AE73" s="122">
        <f t="shared" ref="AE73" si="989">AD73</f>
        <v>0</v>
      </c>
      <c r="AF73" s="83">
        <f>HASIL!AF64</f>
        <v>5</v>
      </c>
      <c r="AG73" s="122">
        <f t="shared" ref="AG73" si="990">AF73</f>
        <v>5</v>
      </c>
      <c r="AH73" s="83">
        <f>HASIL!AH64</f>
        <v>0</v>
      </c>
      <c r="AI73" s="122">
        <f t="shared" ref="AI73" si="991">AH73</f>
        <v>0</v>
      </c>
      <c r="AJ73" s="83">
        <f>HASIL!AJ64</f>
        <v>5</v>
      </c>
      <c r="AK73" s="122">
        <f t="shared" ref="AK73" si="992">AJ73</f>
        <v>5</v>
      </c>
      <c r="AL73" s="83">
        <f>HASIL!AL64</f>
        <v>5</v>
      </c>
      <c r="AM73" s="122">
        <f t="shared" ref="AM73" si="993">AL73</f>
        <v>5</v>
      </c>
      <c r="AN73" s="83">
        <f>HASIL!AN64</f>
        <v>0</v>
      </c>
      <c r="AO73" s="122">
        <f t="shared" ref="AO73" si="994">AN73</f>
        <v>0</v>
      </c>
      <c r="AP73" s="83">
        <f>HASIL!AP64</f>
        <v>5</v>
      </c>
      <c r="AQ73" s="122">
        <f t="shared" ref="AQ73" si="995">AP73</f>
        <v>5</v>
      </c>
      <c r="AR73" s="83">
        <f>HASIL!AR64</f>
        <v>5</v>
      </c>
      <c r="AS73" s="122">
        <f t="shared" ref="AS73" si="996">AR73</f>
        <v>5</v>
      </c>
      <c r="AT73" s="83">
        <f>HASIL!AT64</f>
        <v>5</v>
      </c>
      <c r="AU73" s="122">
        <f t="shared" si="18"/>
        <v>5</v>
      </c>
      <c r="AV73" s="47">
        <f>HASIL!AV64</f>
        <v>10</v>
      </c>
      <c r="AW73" s="47">
        <f>HASIL!AW64</f>
        <v>10</v>
      </c>
      <c r="AX73" s="23">
        <f>HASIL!AX64</f>
        <v>50</v>
      </c>
      <c r="AY73" s="24">
        <f t="shared" si="19"/>
        <v>50</v>
      </c>
      <c r="AZ73" s="113" t="str">
        <f>IF(AY73&lt;$P$8,"-",IF(AY73&gt;=$P$8,"v"))</f>
        <v>-</v>
      </c>
      <c r="BA73" s="113" t="str">
        <f>IF(AY73&lt;$P$8,"v",IF(AY73&gt;=$P$8,"-"))</f>
        <v>v</v>
      </c>
      <c r="BB73" s="114" t="str">
        <f>IF(AY73&gt;=$P$8+20,"Pengayaan",IF(AY73&gt;=$P$8,"Tuntas",IF(AY73&lt;$P$8,"Remedial")))</f>
        <v>Remedial</v>
      </c>
      <c r="BE73" s="22">
        <v>55</v>
      </c>
      <c r="BF73" s="82" t="str">
        <f t="shared" si="599"/>
        <v>BAGAS HARYANTO</v>
      </c>
      <c r="BG73" s="110" t="s">
        <v>35</v>
      </c>
      <c r="BH73" s="22" t="s">
        <v>36</v>
      </c>
      <c r="BI73" s="22" t="s">
        <v>37</v>
      </c>
      <c r="BJ73" s="22" t="s">
        <v>38</v>
      </c>
      <c r="BN73" s="22">
        <v>55</v>
      </c>
      <c r="BO73" s="27" t="str">
        <f t="shared" si="600"/>
        <v/>
      </c>
      <c r="BP73" s="110" t="s">
        <v>35</v>
      </c>
      <c r="BQ73" s="22" t="s">
        <v>36</v>
      </c>
      <c r="BR73" s="22" t="s">
        <v>37</v>
      </c>
      <c r="BS73" s="22" t="s">
        <v>38</v>
      </c>
    </row>
    <row r="74" spans="1:71" x14ac:dyDescent="0.25">
      <c r="A74" s="38">
        <v>56</v>
      </c>
      <c r="B74" s="266">
        <f>HASIL!C65</f>
        <v>44173.313877314802</v>
      </c>
      <c r="C74" s="266"/>
      <c r="D74" s="255">
        <f>HASIL!E65</f>
        <v>44173.340833333299</v>
      </c>
      <c r="E74" s="256"/>
      <c r="F74" s="192">
        <f>HASIL!G65</f>
        <v>44173.340833333299</v>
      </c>
      <c r="G74" s="46" t="str">
        <f>HASIL!B65</f>
        <v>BELLA PUSPITA</v>
      </c>
      <c r="H74" s="83">
        <f>HASIL!H65</f>
        <v>0</v>
      </c>
      <c r="I74" s="122">
        <f t="shared" si="22"/>
        <v>0</v>
      </c>
      <c r="J74" s="83">
        <f>HASIL!J65</f>
        <v>0</v>
      </c>
      <c r="K74" s="122">
        <f t="shared" ref="K74" si="997">J74</f>
        <v>0</v>
      </c>
      <c r="L74" s="83">
        <f>HASIL!L65</f>
        <v>0</v>
      </c>
      <c r="M74" s="122">
        <f t="shared" ref="M74" si="998">L74</f>
        <v>0</v>
      </c>
      <c r="N74" s="83">
        <f>HASIL!N65</f>
        <v>0</v>
      </c>
      <c r="O74" s="122">
        <f t="shared" ref="O74" si="999">N74</f>
        <v>0</v>
      </c>
      <c r="P74" s="83">
        <f>HASIL!P65</f>
        <v>5</v>
      </c>
      <c r="Q74" s="122">
        <f t="shared" ref="Q74" si="1000">P74</f>
        <v>5</v>
      </c>
      <c r="R74" s="83">
        <f>HASIL!R65</f>
        <v>0</v>
      </c>
      <c r="S74" s="122">
        <f t="shared" ref="S74" si="1001">R74</f>
        <v>0</v>
      </c>
      <c r="T74" s="83">
        <f>HASIL!T65</f>
        <v>0</v>
      </c>
      <c r="U74" s="122">
        <f t="shared" ref="U74" si="1002">T74</f>
        <v>0</v>
      </c>
      <c r="V74" s="83">
        <f>HASIL!V65</f>
        <v>0</v>
      </c>
      <c r="W74" s="122">
        <f t="shared" ref="W74" si="1003">V74</f>
        <v>0</v>
      </c>
      <c r="X74" s="83">
        <f>HASIL!X65</f>
        <v>0</v>
      </c>
      <c r="Y74" s="122">
        <f t="shared" ref="Y74" si="1004">X74</f>
        <v>0</v>
      </c>
      <c r="Z74" s="83">
        <f>HASIL!Z65</f>
        <v>5</v>
      </c>
      <c r="AA74" s="122">
        <f t="shared" ref="AA74" si="1005">Z74</f>
        <v>5</v>
      </c>
      <c r="AB74" s="83">
        <f>HASIL!AB65</f>
        <v>0</v>
      </c>
      <c r="AC74" s="122">
        <f t="shared" ref="AC74" si="1006">AB74</f>
        <v>0</v>
      </c>
      <c r="AD74" s="83">
        <f>HASIL!AD65</f>
        <v>5</v>
      </c>
      <c r="AE74" s="122">
        <f t="shared" ref="AE74" si="1007">AD74</f>
        <v>5</v>
      </c>
      <c r="AF74" s="83">
        <f>HASIL!AF65</f>
        <v>5</v>
      </c>
      <c r="AG74" s="122">
        <f t="shared" ref="AG74" si="1008">AF74</f>
        <v>5</v>
      </c>
      <c r="AH74" s="83">
        <f>HASIL!AH65</f>
        <v>0</v>
      </c>
      <c r="AI74" s="122">
        <f t="shared" ref="AI74" si="1009">AH74</f>
        <v>0</v>
      </c>
      <c r="AJ74" s="83">
        <f>HASIL!AJ65</f>
        <v>5</v>
      </c>
      <c r="AK74" s="122">
        <f t="shared" ref="AK74" si="1010">AJ74</f>
        <v>5</v>
      </c>
      <c r="AL74" s="83">
        <f>HASIL!AL65</f>
        <v>0</v>
      </c>
      <c r="AM74" s="122">
        <f t="shared" ref="AM74" si="1011">AL74</f>
        <v>0</v>
      </c>
      <c r="AN74" s="83">
        <f>HASIL!AN65</f>
        <v>5</v>
      </c>
      <c r="AO74" s="122">
        <f t="shared" ref="AO74" si="1012">AN74</f>
        <v>5</v>
      </c>
      <c r="AP74" s="83">
        <f>HASIL!AP65</f>
        <v>5</v>
      </c>
      <c r="AQ74" s="122">
        <f t="shared" ref="AQ74" si="1013">AP74</f>
        <v>5</v>
      </c>
      <c r="AR74" s="83">
        <f>HASIL!AR65</f>
        <v>0</v>
      </c>
      <c r="AS74" s="122">
        <f t="shared" ref="AS74" si="1014">AR74</f>
        <v>0</v>
      </c>
      <c r="AT74" s="83">
        <f>HASIL!AT65</f>
        <v>0</v>
      </c>
      <c r="AU74" s="122">
        <f t="shared" si="18"/>
        <v>0</v>
      </c>
      <c r="AV74" s="47">
        <f>HASIL!AV65</f>
        <v>7</v>
      </c>
      <c r="AW74" s="47">
        <f>HASIL!AW65</f>
        <v>13</v>
      </c>
      <c r="AX74" s="23">
        <f>HASIL!AX65</f>
        <v>35</v>
      </c>
      <c r="AY74" s="24">
        <f t="shared" si="19"/>
        <v>35</v>
      </c>
      <c r="AZ74" s="113" t="str">
        <f>IF(AY74&lt;$P$8,"-",IF(AY74&gt;=$P$8,"v"))</f>
        <v>-</v>
      </c>
      <c r="BA74" s="113" t="str">
        <f>IF(AY74&lt;$P$8,"v",IF(AY74&gt;=$P$8,"-"))</f>
        <v>v</v>
      </c>
      <c r="BB74" s="114" t="str">
        <f>IF(AY74&gt;=$P$8+20,"Pengayaan",IF(AY74&gt;=$P$8,"Tuntas",IF(AY74&lt;$P$8,"Remedial")))</f>
        <v>Remedial</v>
      </c>
      <c r="BE74" s="22">
        <v>56</v>
      </c>
      <c r="BF74" s="82" t="str">
        <f t="shared" si="599"/>
        <v>ZAIRIL ADAM</v>
      </c>
      <c r="BG74" s="110" t="s">
        <v>35</v>
      </c>
      <c r="BH74" s="22" t="s">
        <v>36</v>
      </c>
      <c r="BI74" s="22" t="s">
        <v>37</v>
      </c>
      <c r="BJ74" s="22" t="s">
        <v>38</v>
      </c>
      <c r="BN74" s="22">
        <v>56</v>
      </c>
      <c r="BO74" s="27" t="str">
        <f t="shared" si="600"/>
        <v/>
      </c>
      <c r="BP74" s="110" t="s">
        <v>35</v>
      </c>
      <c r="BQ74" s="22" t="s">
        <v>36</v>
      </c>
      <c r="BR74" s="22" t="s">
        <v>37</v>
      </c>
      <c r="BS74" s="22" t="s">
        <v>38</v>
      </c>
    </row>
    <row r="75" spans="1:71" x14ac:dyDescent="0.25">
      <c r="A75" s="37">
        <v>57</v>
      </c>
      <c r="B75" s="266">
        <f>HASIL!C66</f>
        <v>44173.314004629603</v>
      </c>
      <c r="C75" s="266"/>
      <c r="D75" s="255">
        <f>HASIL!E66</f>
        <v>44173.3415046296</v>
      </c>
      <c r="E75" s="256"/>
      <c r="F75" s="192">
        <f>HASIL!G66</f>
        <v>44173.3415046296</v>
      </c>
      <c r="G75" s="46" t="str">
        <f>HASIL!B66</f>
        <v>SYAFRADHA SYAFRADHA</v>
      </c>
      <c r="H75" s="83">
        <f>HASIL!H66</f>
        <v>5</v>
      </c>
      <c r="I75" s="122">
        <f t="shared" si="22"/>
        <v>5</v>
      </c>
      <c r="J75" s="83">
        <f>HASIL!J66</f>
        <v>5</v>
      </c>
      <c r="K75" s="122">
        <f t="shared" ref="K75" si="1015">J75</f>
        <v>5</v>
      </c>
      <c r="L75" s="83">
        <f>HASIL!L66</f>
        <v>0</v>
      </c>
      <c r="M75" s="122">
        <f t="shared" ref="M75" si="1016">L75</f>
        <v>0</v>
      </c>
      <c r="N75" s="83">
        <f>HASIL!N66</f>
        <v>0</v>
      </c>
      <c r="O75" s="122">
        <f t="shared" ref="O75" si="1017">N75</f>
        <v>0</v>
      </c>
      <c r="P75" s="83">
        <f>HASIL!P66</f>
        <v>0</v>
      </c>
      <c r="Q75" s="122">
        <f t="shared" ref="Q75" si="1018">P75</f>
        <v>0</v>
      </c>
      <c r="R75" s="83">
        <f>HASIL!R66</f>
        <v>5</v>
      </c>
      <c r="S75" s="122">
        <f t="shared" ref="S75" si="1019">R75</f>
        <v>5</v>
      </c>
      <c r="T75" s="83">
        <f>HASIL!T66</f>
        <v>5</v>
      </c>
      <c r="U75" s="122">
        <f t="shared" ref="U75" si="1020">T75</f>
        <v>5</v>
      </c>
      <c r="V75" s="83">
        <f>HASIL!V66</f>
        <v>5</v>
      </c>
      <c r="W75" s="122">
        <f t="shared" ref="W75" si="1021">V75</f>
        <v>5</v>
      </c>
      <c r="X75" s="83">
        <f>HASIL!X66</f>
        <v>0</v>
      </c>
      <c r="Y75" s="122">
        <f t="shared" ref="Y75" si="1022">X75</f>
        <v>0</v>
      </c>
      <c r="Z75" s="83">
        <f>HASIL!Z66</f>
        <v>0</v>
      </c>
      <c r="AA75" s="122">
        <f t="shared" ref="AA75" si="1023">Z75</f>
        <v>0</v>
      </c>
      <c r="AB75" s="83">
        <f>HASIL!AB66</f>
        <v>5</v>
      </c>
      <c r="AC75" s="122">
        <f t="shared" ref="AC75" si="1024">AB75</f>
        <v>5</v>
      </c>
      <c r="AD75" s="83">
        <f>HASIL!AD66</f>
        <v>0</v>
      </c>
      <c r="AE75" s="122">
        <f t="shared" ref="AE75" si="1025">AD75</f>
        <v>0</v>
      </c>
      <c r="AF75" s="83">
        <f>HASIL!AF66</f>
        <v>5</v>
      </c>
      <c r="AG75" s="122">
        <f t="shared" ref="AG75" si="1026">AF75</f>
        <v>5</v>
      </c>
      <c r="AH75" s="83">
        <f>HASIL!AH66</f>
        <v>5</v>
      </c>
      <c r="AI75" s="122">
        <f t="shared" ref="AI75" si="1027">AH75</f>
        <v>5</v>
      </c>
      <c r="AJ75" s="83">
        <f>HASIL!AJ66</f>
        <v>5</v>
      </c>
      <c r="AK75" s="122">
        <f t="shared" ref="AK75" si="1028">AJ75</f>
        <v>5</v>
      </c>
      <c r="AL75" s="83">
        <f>HASIL!AL66</f>
        <v>0</v>
      </c>
      <c r="AM75" s="122">
        <f t="shared" ref="AM75" si="1029">AL75</f>
        <v>0</v>
      </c>
      <c r="AN75" s="83">
        <f>HASIL!AN66</f>
        <v>0</v>
      </c>
      <c r="AO75" s="122">
        <f t="shared" ref="AO75" si="1030">AN75</f>
        <v>0</v>
      </c>
      <c r="AP75" s="83">
        <f>HASIL!AP66</f>
        <v>0</v>
      </c>
      <c r="AQ75" s="122">
        <f t="shared" ref="AQ75" si="1031">AP75</f>
        <v>0</v>
      </c>
      <c r="AR75" s="83">
        <f>HASIL!AR66</f>
        <v>0</v>
      </c>
      <c r="AS75" s="122">
        <f t="shared" ref="AS75" si="1032">AR75</f>
        <v>0</v>
      </c>
      <c r="AT75" s="83">
        <f>HASIL!AT66</f>
        <v>5</v>
      </c>
      <c r="AU75" s="122">
        <f t="shared" si="18"/>
        <v>5</v>
      </c>
      <c r="AV75" s="47">
        <f>HASIL!AV66</f>
        <v>10</v>
      </c>
      <c r="AW75" s="47">
        <f>HASIL!AW66</f>
        <v>10</v>
      </c>
      <c r="AX75" s="23">
        <f>HASIL!AX66</f>
        <v>50</v>
      </c>
      <c r="AY75" s="24">
        <f t="shared" si="19"/>
        <v>50</v>
      </c>
      <c r="AZ75" s="113" t="str">
        <f>IF(AY75&lt;$P$8,"-",IF(AY75&gt;=$P$8,"v"))</f>
        <v>-</v>
      </c>
      <c r="BA75" s="113" t="str">
        <f>IF(AY75&lt;$P$8,"v",IF(AY75&gt;=$P$8,"-"))</f>
        <v>v</v>
      </c>
      <c r="BB75" s="114" t="str">
        <f>IF(AY75&gt;=$P$8+20,"Pengayaan",IF(AY75&gt;=$P$8,"Tuntas",IF(AY75&lt;$P$8,"Remedial")))</f>
        <v>Remedial</v>
      </c>
      <c r="BE75" s="22">
        <v>57</v>
      </c>
      <c r="BF75" s="82" t="str">
        <f t="shared" si="599"/>
        <v>WINDA SARI</v>
      </c>
      <c r="BG75" s="110" t="s">
        <v>35</v>
      </c>
      <c r="BH75" s="22" t="s">
        <v>36</v>
      </c>
      <c r="BI75" s="22" t="s">
        <v>37</v>
      </c>
      <c r="BJ75" s="22" t="s">
        <v>38</v>
      </c>
      <c r="BN75" s="22">
        <v>57</v>
      </c>
      <c r="BO75" s="27" t="str">
        <f t="shared" si="600"/>
        <v/>
      </c>
      <c r="BP75" s="110" t="s">
        <v>35</v>
      </c>
      <c r="BQ75" s="22" t="s">
        <v>36</v>
      </c>
      <c r="BR75" s="22" t="s">
        <v>37</v>
      </c>
      <c r="BS75" s="22" t="s">
        <v>38</v>
      </c>
    </row>
    <row r="76" spans="1:71" x14ac:dyDescent="0.25">
      <c r="A76" s="38">
        <v>58</v>
      </c>
      <c r="B76" s="266">
        <f>HASIL!C67</f>
        <v>44173.332199074102</v>
      </c>
      <c r="C76" s="266"/>
      <c r="D76" s="255">
        <f>HASIL!E67</f>
        <v>44173.341782407399</v>
      </c>
      <c r="E76" s="256"/>
      <c r="F76" s="192">
        <f>HASIL!G67</f>
        <v>44173.341782407399</v>
      </c>
      <c r="G76" s="46" t="str">
        <f>HASIL!B67</f>
        <v>NUR RIZAH</v>
      </c>
      <c r="H76" s="83">
        <f>HASIL!H67</f>
        <v>0</v>
      </c>
      <c r="I76" s="122">
        <f t="shared" si="22"/>
        <v>0</v>
      </c>
      <c r="J76" s="83">
        <f>HASIL!J67</f>
        <v>0</v>
      </c>
      <c r="K76" s="122">
        <f t="shared" ref="K76" si="1033">J76</f>
        <v>0</v>
      </c>
      <c r="L76" s="83">
        <f>HASIL!L67</f>
        <v>0</v>
      </c>
      <c r="M76" s="122">
        <f t="shared" ref="M76" si="1034">L76</f>
        <v>0</v>
      </c>
      <c r="N76" s="83">
        <f>HASIL!N67</f>
        <v>0</v>
      </c>
      <c r="O76" s="122">
        <f t="shared" ref="O76" si="1035">N76</f>
        <v>0</v>
      </c>
      <c r="P76" s="83">
        <f>HASIL!P67</f>
        <v>0</v>
      </c>
      <c r="Q76" s="122">
        <f t="shared" ref="Q76" si="1036">P76</f>
        <v>0</v>
      </c>
      <c r="R76" s="83">
        <f>HASIL!R67</f>
        <v>0</v>
      </c>
      <c r="S76" s="122">
        <f t="shared" ref="S76" si="1037">R76</f>
        <v>0</v>
      </c>
      <c r="T76" s="83">
        <f>HASIL!T67</f>
        <v>5</v>
      </c>
      <c r="U76" s="122">
        <f t="shared" ref="U76" si="1038">T76</f>
        <v>5</v>
      </c>
      <c r="V76" s="83">
        <f>HASIL!V67</f>
        <v>0</v>
      </c>
      <c r="W76" s="122">
        <f t="shared" ref="W76" si="1039">V76</f>
        <v>0</v>
      </c>
      <c r="X76" s="83">
        <f>HASIL!X67</f>
        <v>5</v>
      </c>
      <c r="Y76" s="122">
        <f t="shared" ref="Y76" si="1040">X76</f>
        <v>5</v>
      </c>
      <c r="Z76" s="83">
        <f>HASIL!Z67</f>
        <v>5</v>
      </c>
      <c r="AA76" s="122">
        <f t="shared" ref="AA76" si="1041">Z76</f>
        <v>5</v>
      </c>
      <c r="AB76" s="83">
        <f>HASIL!AB67</f>
        <v>0</v>
      </c>
      <c r="AC76" s="122">
        <f t="shared" ref="AC76" si="1042">AB76</f>
        <v>0</v>
      </c>
      <c r="AD76" s="83">
        <f>HASIL!AD67</f>
        <v>0</v>
      </c>
      <c r="AE76" s="122">
        <f t="shared" ref="AE76" si="1043">AD76</f>
        <v>0</v>
      </c>
      <c r="AF76" s="83">
        <f>HASIL!AF67</f>
        <v>5</v>
      </c>
      <c r="AG76" s="122">
        <f t="shared" ref="AG76" si="1044">AF76</f>
        <v>5</v>
      </c>
      <c r="AH76" s="83">
        <f>HASIL!AH67</f>
        <v>5</v>
      </c>
      <c r="AI76" s="122">
        <f t="shared" ref="AI76" si="1045">AH76</f>
        <v>5</v>
      </c>
      <c r="AJ76" s="83">
        <f>HASIL!AJ67</f>
        <v>0</v>
      </c>
      <c r="AK76" s="122">
        <f t="shared" ref="AK76" si="1046">AJ76</f>
        <v>0</v>
      </c>
      <c r="AL76" s="83">
        <f>HASIL!AL67</f>
        <v>5</v>
      </c>
      <c r="AM76" s="122">
        <f t="shared" ref="AM76" si="1047">AL76</f>
        <v>5</v>
      </c>
      <c r="AN76" s="83">
        <f>HASIL!AN67</f>
        <v>5</v>
      </c>
      <c r="AO76" s="122">
        <f t="shared" ref="AO76" si="1048">AN76</f>
        <v>5</v>
      </c>
      <c r="AP76" s="83">
        <f>HASIL!AP67</f>
        <v>0</v>
      </c>
      <c r="AQ76" s="122">
        <f t="shared" ref="AQ76" si="1049">AP76</f>
        <v>0</v>
      </c>
      <c r="AR76" s="83">
        <f>HASIL!AR67</f>
        <v>5</v>
      </c>
      <c r="AS76" s="122">
        <f t="shared" ref="AS76" si="1050">AR76</f>
        <v>5</v>
      </c>
      <c r="AT76" s="83">
        <f>HASIL!AT67</f>
        <v>5</v>
      </c>
      <c r="AU76" s="122">
        <f t="shared" si="18"/>
        <v>5</v>
      </c>
      <c r="AV76" s="47">
        <f>HASIL!AV67</f>
        <v>9</v>
      </c>
      <c r="AW76" s="47">
        <f>HASIL!AW67</f>
        <v>11</v>
      </c>
      <c r="AX76" s="23">
        <f>HASIL!AX67</f>
        <v>45</v>
      </c>
      <c r="AY76" s="24">
        <f t="shared" si="19"/>
        <v>45</v>
      </c>
      <c r="AZ76" s="113" t="str">
        <f>IF(AY76&lt;$P$8,"-",IF(AY76&gt;=$P$8,"v"))</f>
        <v>-</v>
      </c>
      <c r="BA76" s="113" t="str">
        <f>IF(AY76&lt;$P$8,"v",IF(AY76&gt;=$P$8,"-"))</f>
        <v>v</v>
      </c>
      <c r="BB76" s="114" t="str">
        <f>IF(AY76&gt;=$P$8+20,"Pengayaan",IF(AY76&gt;=$P$8,"Tuntas",IF(AY76&lt;$P$8,"Remedial")))</f>
        <v>Remedial</v>
      </c>
      <c r="BE76" s="22">
        <v>58</v>
      </c>
      <c r="BF76" s="82" t="str">
        <f t="shared" si="599"/>
        <v>SISKA PUTRI</v>
      </c>
      <c r="BG76" s="110" t="s">
        <v>35</v>
      </c>
      <c r="BH76" s="22" t="s">
        <v>36</v>
      </c>
      <c r="BI76" s="22" t="s">
        <v>37</v>
      </c>
      <c r="BJ76" s="22" t="s">
        <v>38</v>
      </c>
      <c r="BN76" s="22">
        <v>58</v>
      </c>
      <c r="BO76" s="27" t="str">
        <f t="shared" si="600"/>
        <v/>
      </c>
      <c r="BP76" s="110" t="s">
        <v>35</v>
      </c>
      <c r="BQ76" s="22" t="s">
        <v>36</v>
      </c>
      <c r="BR76" s="22" t="s">
        <v>37</v>
      </c>
      <c r="BS76" s="22" t="s">
        <v>38</v>
      </c>
    </row>
    <row r="77" spans="1:71" x14ac:dyDescent="0.25">
      <c r="A77" s="37">
        <v>59</v>
      </c>
      <c r="B77" s="266">
        <f>HASIL!C68</f>
        <v>44173.3135763889</v>
      </c>
      <c r="C77" s="266"/>
      <c r="D77" s="255">
        <f>HASIL!E68</f>
        <v>44173.342453703699</v>
      </c>
      <c r="E77" s="256"/>
      <c r="F77" s="192">
        <f>HASIL!G68</f>
        <v>44173.342453703699</v>
      </c>
      <c r="G77" s="46" t="str">
        <f>HASIL!B68</f>
        <v>DIMAS WANGGA</v>
      </c>
      <c r="H77" s="83">
        <f>HASIL!H68</f>
        <v>5</v>
      </c>
      <c r="I77" s="122">
        <f t="shared" si="22"/>
        <v>5</v>
      </c>
      <c r="J77" s="83">
        <f>HASIL!J68</f>
        <v>5</v>
      </c>
      <c r="K77" s="122">
        <f t="shared" ref="K77" si="1051">J77</f>
        <v>5</v>
      </c>
      <c r="L77" s="83">
        <f>HASIL!L68</f>
        <v>5</v>
      </c>
      <c r="M77" s="122">
        <f t="shared" ref="M77" si="1052">L77</f>
        <v>5</v>
      </c>
      <c r="N77" s="83">
        <f>HASIL!N68</f>
        <v>0</v>
      </c>
      <c r="O77" s="122">
        <f t="shared" ref="O77" si="1053">N77</f>
        <v>0</v>
      </c>
      <c r="P77" s="83">
        <f>HASIL!P68</f>
        <v>0</v>
      </c>
      <c r="Q77" s="122">
        <f t="shared" ref="Q77" si="1054">P77</f>
        <v>0</v>
      </c>
      <c r="R77" s="83">
        <f>HASIL!R68</f>
        <v>5</v>
      </c>
      <c r="S77" s="122">
        <f t="shared" ref="S77" si="1055">R77</f>
        <v>5</v>
      </c>
      <c r="T77" s="83">
        <f>HASIL!T68</f>
        <v>5</v>
      </c>
      <c r="U77" s="122">
        <f t="shared" ref="U77" si="1056">T77</f>
        <v>5</v>
      </c>
      <c r="V77" s="83">
        <f>HASIL!V68</f>
        <v>0</v>
      </c>
      <c r="W77" s="122">
        <f t="shared" ref="W77" si="1057">V77</f>
        <v>0</v>
      </c>
      <c r="X77" s="83">
        <f>HASIL!X68</f>
        <v>0</v>
      </c>
      <c r="Y77" s="122">
        <f t="shared" ref="Y77" si="1058">X77</f>
        <v>0</v>
      </c>
      <c r="Z77" s="83">
        <f>HASIL!Z68</f>
        <v>5</v>
      </c>
      <c r="AA77" s="122">
        <f t="shared" ref="AA77" si="1059">Z77</f>
        <v>5</v>
      </c>
      <c r="AB77" s="83">
        <f>HASIL!AB68</f>
        <v>0</v>
      </c>
      <c r="AC77" s="122">
        <f t="shared" ref="AC77" si="1060">AB77</f>
        <v>0</v>
      </c>
      <c r="AD77" s="83">
        <f>HASIL!AD68</f>
        <v>5</v>
      </c>
      <c r="AE77" s="122">
        <f t="shared" ref="AE77" si="1061">AD77</f>
        <v>5</v>
      </c>
      <c r="AF77" s="83">
        <f>HASIL!AF68</f>
        <v>0</v>
      </c>
      <c r="AG77" s="122">
        <f t="shared" ref="AG77" si="1062">AF77</f>
        <v>0</v>
      </c>
      <c r="AH77" s="83">
        <f>HASIL!AH68</f>
        <v>0</v>
      </c>
      <c r="AI77" s="122">
        <f t="shared" ref="AI77" si="1063">AH77</f>
        <v>0</v>
      </c>
      <c r="AJ77" s="83">
        <f>HASIL!AJ68</f>
        <v>5</v>
      </c>
      <c r="AK77" s="122">
        <f t="shared" ref="AK77" si="1064">AJ77</f>
        <v>5</v>
      </c>
      <c r="AL77" s="83">
        <f>HASIL!AL68</f>
        <v>5</v>
      </c>
      <c r="AM77" s="122">
        <f t="shared" ref="AM77" si="1065">AL77</f>
        <v>5</v>
      </c>
      <c r="AN77" s="83">
        <f>HASIL!AN68</f>
        <v>5</v>
      </c>
      <c r="AO77" s="122">
        <f t="shared" ref="AO77" si="1066">AN77</f>
        <v>5</v>
      </c>
      <c r="AP77" s="83">
        <f>HASIL!AP68</f>
        <v>5</v>
      </c>
      <c r="AQ77" s="122">
        <f t="shared" ref="AQ77" si="1067">AP77</f>
        <v>5</v>
      </c>
      <c r="AR77" s="83">
        <f>HASIL!AR68</f>
        <v>0</v>
      </c>
      <c r="AS77" s="122">
        <f t="shared" ref="AS77" si="1068">AR77</f>
        <v>0</v>
      </c>
      <c r="AT77" s="83">
        <f>HASIL!AT68</f>
        <v>5</v>
      </c>
      <c r="AU77" s="122">
        <f t="shared" si="18"/>
        <v>5</v>
      </c>
      <c r="AV77" s="47">
        <f>HASIL!AV68</f>
        <v>12</v>
      </c>
      <c r="AW77" s="47">
        <f>HASIL!AW68</f>
        <v>8</v>
      </c>
      <c r="AX77" s="23">
        <f>HASIL!AX68</f>
        <v>60</v>
      </c>
      <c r="AY77" s="24">
        <f t="shared" si="19"/>
        <v>60</v>
      </c>
      <c r="AZ77" s="113" t="str">
        <f>IF(AY77&lt;$P$8,"-",IF(AY77&gt;=$P$8,"v"))</f>
        <v>-</v>
      </c>
      <c r="BA77" s="113" t="str">
        <f>IF(AY77&lt;$P$8,"v",IF(AY77&gt;=$P$8,"-"))</f>
        <v>v</v>
      </c>
      <c r="BB77" s="114" t="str">
        <f>IF(AY77&gt;=$P$8+20,"Pengayaan",IF(AY77&gt;=$P$8,"Tuntas",IF(AY77&lt;$P$8,"Remedial")))</f>
        <v>Remedial</v>
      </c>
      <c r="BE77" s="22">
        <v>59</v>
      </c>
      <c r="BF77" s="82" t="str">
        <f t="shared" si="599"/>
        <v>AGIL PRASETYO</v>
      </c>
      <c r="BG77" s="110" t="s">
        <v>35</v>
      </c>
      <c r="BH77" s="22" t="s">
        <v>36</v>
      </c>
      <c r="BI77" s="22" t="s">
        <v>37</v>
      </c>
      <c r="BJ77" s="22" t="s">
        <v>38</v>
      </c>
      <c r="BN77" s="22">
        <v>59</v>
      </c>
      <c r="BO77" s="27" t="str">
        <f t="shared" si="600"/>
        <v/>
      </c>
      <c r="BP77" s="110" t="s">
        <v>35</v>
      </c>
      <c r="BQ77" s="22" t="s">
        <v>36</v>
      </c>
      <c r="BR77" s="22" t="s">
        <v>37</v>
      </c>
      <c r="BS77" s="22" t="s">
        <v>38</v>
      </c>
    </row>
    <row r="78" spans="1:71" x14ac:dyDescent="0.25">
      <c r="A78" s="38">
        <v>60</v>
      </c>
      <c r="B78" s="266">
        <f>HASIL!C69</f>
        <v>44173.327916666698</v>
      </c>
      <c r="C78" s="266"/>
      <c r="D78" s="255">
        <f>HASIL!E69</f>
        <v>44173.342476851903</v>
      </c>
      <c r="E78" s="256"/>
      <c r="F78" s="192">
        <f>HASIL!G69</f>
        <v>44173.342476851903</v>
      </c>
      <c r="G78" s="46" t="str">
        <f>HASIL!B69</f>
        <v>SAFINA P</v>
      </c>
      <c r="H78" s="83">
        <f>HASIL!H69</f>
        <v>5</v>
      </c>
      <c r="I78" s="122">
        <f t="shared" si="22"/>
        <v>5</v>
      </c>
      <c r="J78" s="83">
        <f>HASIL!J69</f>
        <v>5</v>
      </c>
      <c r="K78" s="122">
        <f t="shared" ref="K78" si="1069">J78</f>
        <v>5</v>
      </c>
      <c r="L78" s="83">
        <f>HASIL!L69</f>
        <v>0</v>
      </c>
      <c r="M78" s="122">
        <f t="shared" ref="M78" si="1070">L78</f>
        <v>0</v>
      </c>
      <c r="N78" s="83">
        <f>HASIL!N69</f>
        <v>5</v>
      </c>
      <c r="O78" s="122">
        <f t="shared" ref="O78" si="1071">N78</f>
        <v>5</v>
      </c>
      <c r="P78" s="83">
        <f>HASIL!P69</f>
        <v>5</v>
      </c>
      <c r="Q78" s="122">
        <f t="shared" ref="Q78" si="1072">P78</f>
        <v>5</v>
      </c>
      <c r="R78" s="83">
        <f>HASIL!R69</f>
        <v>0</v>
      </c>
      <c r="S78" s="122">
        <f t="shared" ref="S78" si="1073">R78</f>
        <v>0</v>
      </c>
      <c r="T78" s="83">
        <f>HASIL!T69</f>
        <v>0</v>
      </c>
      <c r="U78" s="122">
        <f t="shared" ref="U78" si="1074">T78</f>
        <v>0</v>
      </c>
      <c r="V78" s="83">
        <f>HASIL!V69</f>
        <v>0</v>
      </c>
      <c r="W78" s="122">
        <f t="shared" ref="W78" si="1075">V78</f>
        <v>0</v>
      </c>
      <c r="X78" s="83">
        <f>HASIL!X69</f>
        <v>0</v>
      </c>
      <c r="Y78" s="122">
        <f t="shared" ref="Y78" si="1076">X78</f>
        <v>0</v>
      </c>
      <c r="Z78" s="83">
        <f>HASIL!Z69</f>
        <v>5</v>
      </c>
      <c r="AA78" s="122">
        <f t="shared" ref="AA78" si="1077">Z78</f>
        <v>5</v>
      </c>
      <c r="AB78" s="83">
        <f>HASIL!AB69</f>
        <v>5</v>
      </c>
      <c r="AC78" s="122">
        <f t="shared" ref="AC78" si="1078">AB78</f>
        <v>5</v>
      </c>
      <c r="AD78" s="83">
        <f>HASIL!AD69</f>
        <v>5</v>
      </c>
      <c r="AE78" s="122">
        <f t="shared" ref="AE78" si="1079">AD78</f>
        <v>5</v>
      </c>
      <c r="AF78" s="83">
        <f>HASIL!AF69</f>
        <v>5</v>
      </c>
      <c r="AG78" s="122">
        <f t="shared" ref="AG78" si="1080">AF78</f>
        <v>5</v>
      </c>
      <c r="AH78" s="83">
        <f>HASIL!AH69</f>
        <v>5</v>
      </c>
      <c r="AI78" s="122">
        <f t="shared" ref="AI78" si="1081">AH78</f>
        <v>5</v>
      </c>
      <c r="AJ78" s="83">
        <f>HASIL!AJ69</f>
        <v>5</v>
      </c>
      <c r="AK78" s="122">
        <f t="shared" ref="AK78" si="1082">AJ78</f>
        <v>5</v>
      </c>
      <c r="AL78" s="83">
        <f>HASIL!AL69</f>
        <v>5</v>
      </c>
      <c r="AM78" s="122">
        <f t="shared" ref="AM78" si="1083">AL78</f>
        <v>5</v>
      </c>
      <c r="AN78" s="83">
        <f>HASIL!AN69</f>
        <v>5</v>
      </c>
      <c r="AO78" s="122">
        <f t="shared" ref="AO78" si="1084">AN78</f>
        <v>5</v>
      </c>
      <c r="AP78" s="83">
        <f>HASIL!AP69</f>
        <v>5</v>
      </c>
      <c r="AQ78" s="122">
        <f t="shared" ref="AQ78" si="1085">AP78</f>
        <v>5</v>
      </c>
      <c r="AR78" s="83">
        <f>HASIL!AR69</f>
        <v>5</v>
      </c>
      <c r="AS78" s="122">
        <f t="shared" ref="AS78" si="1086">AR78</f>
        <v>5</v>
      </c>
      <c r="AT78" s="83">
        <f>HASIL!AT69</f>
        <v>5</v>
      </c>
      <c r="AU78" s="122">
        <f t="shared" si="18"/>
        <v>5</v>
      </c>
      <c r="AV78" s="47">
        <f>HASIL!AV69</f>
        <v>15</v>
      </c>
      <c r="AW78" s="47">
        <f>HASIL!AW69</f>
        <v>5</v>
      </c>
      <c r="AX78" s="23">
        <f>HASIL!AX69</f>
        <v>75</v>
      </c>
      <c r="AY78" s="24">
        <f t="shared" si="19"/>
        <v>75</v>
      </c>
      <c r="AZ78" s="113" t="str">
        <f>IF(AY78&lt;$P$8,"-",IF(AY78&gt;=$P$8,"v"))</f>
        <v>v</v>
      </c>
      <c r="BA78" s="113" t="str">
        <f>IF(AY78&lt;$P$8,"v",IF(AY78&gt;=$P$8,"-"))</f>
        <v>-</v>
      </c>
      <c r="BB78" s="114" t="str">
        <f>IF(AY78&gt;=$P$8+20,"Pengayaan",IF(AY78&gt;=$P$8,"Tuntas",IF(AY78&lt;$P$8,"Remedial")))</f>
        <v>Tuntas</v>
      </c>
      <c r="BE78" s="22">
        <v>60</v>
      </c>
      <c r="BF78" s="82" t="str">
        <f t="shared" si="599"/>
        <v>MELISA MELISA</v>
      </c>
      <c r="BG78" s="110" t="s">
        <v>35</v>
      </c>
      <c r="BH78" s="22" t="s">
        <v>36</v>
      </c>
      <c r="BI78" s="22" t="s">
        <v>37</v>
      </c>
      <c r="BJ78" s="22" t="s">
        <v>38</v>
      </c>
      <c r="BN78" s="22">
        <v>60</v>
      </c>
      <c r="BO78" s="27" t="str">
        <f t="shared" si="600"/>
        <v/>
      </c>
      <c r="BP78" s="110" t="s">
        <v>35</v>
      </c>
      <c r="BQ78" s="22" t="s">
        <v>36</v>
      </c>
      <c r="BR78" s="22" t="s">
        <v>37</v>
      </c>
      <c r="BS78" s="22" t="s">
        <v>38</v>
      </c>
    </row>
    <row r="79" spans="1:71" x14ac:dyDescent="0.25">
      <c r="A79" s="37">
        <v>61</v>
      </c>
      <c r="B79" s="266">
        <f>HASIL!C70</f>
        <v>44173.335856481499</v>
      </c>
      <c r="C79" s="266"/>
      <c r="D79" s="255">
        <f>HASIL!E70</f>
        <v>44173.342662037001</v>
      </c>
      <c r="E79" s="256"/>
      <c r="F79" s="192">
        <f>HASIL!G70</f>
        <v>44173.342662037001</v>
      </c>
      <c r="G79" s="46" t="str">
        <f>HASIL!B70</f>
        <v>SITI RAHMAH</v>
      </c>
      <c r="H79" s="83">
        <f>HASIL!H70</f>
        <v>0</v>
      </c>
      <c r="I79" s="122">
        <f t="shared" si="22"/>
        <v>0</v>
      </c>
      <c r="J79" s="83">
        <f>HASIL!J70</f>
        <v>0</v>
      </c>
      <c r="K79" s="122">
        <f t="shared" ref="K79" si="1087">J79</f>
        <v>0</v>
      </c>
      <c r="L79" s="83">
        <f>HASIL!L70</f>
        <v>0</v>
      </c>
      <c r="M79" s="122">
        <f t="shared" ref="M79" si="1088">L79</f>
        <v>0</v>
      </c>
      <c r="N79" s="83">
        <f>HASIL!N70</f>
        <v>0</v>
      </c>
      <c r="O79" s="122">
        <f t="shared" ref="O79" si="1089">N79</f>
        <v>0</v>
      </c>
      <c r="P79" s="83">
        <f>HASIL!P70</f>
        <v>0</v>
      </c>
      <c r="Q79" s="122">
        <f t="shared" ref="Q79" si="1090">P79</f>
        <v>0</v>
      </c>
      <c r="R79" s="83">
        <f>HASIL!R70</f>
        <v>0</v>
      </c>
      <c r="S79" s="122">
        <f t="shared" ref="S79" si="1091">R79</f>
        <v>0</v>
      </c>
      <c r="T79" s="83">
        <f>HASIL!T70</f>
        <v>0</v>
      </c>
      <c r="U79" s="122">
        <f t="shared" ref="U79" si="1092">T79</f>
        <v>0</v>
      </c>
      <c r="V79" s="83">
        <f>HASIL!V70</f>
        <v>0</v>
      </c>
      <c r="W79" s="122">
        <f t="shared" ref="W79" si="1093">V79</f>
        <v>0</v>
      </c>
      <c r="X79" s="83">
        <f>HASIL!X70</f>
        <v>5</v>
      </c>
      <c r="Y79" s="122">
        <f t="shared" ref="Y79" si="1094">X79</f>
        <v>5</v>
      </c>
      <c r="Z79" s="83">
        <f>HASIL!Z70</f>
        <v>0</v>
      </c>
      <c r="AA79" s="122">
        <f t="shared" ref="AA79" si="1095">Z79</f>
        <v>0</v>
      </c>
      <c r="AB79" s="83">
        <f>HASIL!AB70</f>
        <v>0</v>
      </c>
      <c r="AC79" s="122">
        <f t="shared" ref="AC79" si="1096">AB79</f>
        <v>0</v>
      </c>
      <c r="AD79" s="83">
        <f>HASIL!AD70</f>
        <v>0</v>
      </c>
      <c r="AE79" s="122">
        <f t="shared" ref="AE79" si="1097">AD79</f>
        <v>0</v>
      </c>
      <c r="AF79" s="83">
        <f>HASIL!AF70</f>
        <v>5</v>
      </c>
      <c r="AG79" s="122">
        <f t="shared" ref="AG79" si="1098">AF79</f>
        <v>5</v>
      </c>
      <c r="AH79" s="83">
        <f>HASIL!AH70</f>
        <v>5</v>
      </c>
      <c r="AI79" s="122">
        <f t="shared" ref="AI79" si="1099">AH79</f>
        <v>5</v>
      </c>
      <c r="AJ79" s="83">
        <f>HASIL!AJ70</f>
        <v>0</v>
      </c>
      <c r="AK79" s="122">
        <f t="shared" ref="AK79" si="1100">AJ79</f>
        <v>0</v>
      </c>
      <c r="AL79" s="83">
        <f>HASIL!AL70</f>
        <v>0</v>
      </c>
      <c r="AM79" s="122">
        <f t="shared" ref="AM79" si="1101">AL79</f>
        <v>0</v>
      </c>
      <c r="AN79" s="83">
        <f>HASIL!AN70</f>
        <v>0</v>
      </c>
      <c r="AO79" s="122">
        <f t="shared" ref="AO79" si="1102">AN79</f>
        <v>0</v>
      </c>
      <c r="AP79" s="83">
        <f>HASIL!AP70</f>
        <v>5</v>
      </c>
      <c r="AQ79" s="122">
        <f t="shared" ref="AQ79" si="1103">AP79</f>
        <v>5</v>
      </c>
      <c r="AR79" s="83">
        <f>HASIL!AR70</f>
        <v>0</v>
      </c>
      <c r="AS79" s="122">
        <f t="shared" ref="AS79" si="1104">AR79</f>
        <v>0</v>
      </c>
      <c r="AT79" s="83">
        <f>HASIL!AT70</f>
        <v>5</v>
      </c>
      <c r="AU79" s="122">
        <f t="shared" si="18"/>
        <v>5</v>
      </c>
      <c r="AV79" s="47">
        <f>HASIL!AV70</f>
        <v>5</v>
      </c>
      <c r="AW79" s="47">
        <f>HASIL!AW70</f>
        <v>15</v>
      </c>
      <c r="AX79" s="23">
        <f>HASIL!AX70</f>
        <v>25</v>
      </c>
      <c r="AY79" s="24">
        <f t="shared" si="19"/>
        <v>25</v>
      </c>
      <c r="AZ79" s="113" t="str">
        <f>IF(AY79&lt;$P$8,"-",IF(AY79&gt;=$P$8,"v"))</f>
        <v>-</v>
      </c>
      <c r="BA79" s="113" t="str">
        <f>IF(AY79&lt;$P$8,"v",IF(AY79&gt;=$P$8,"-"))</f>
        <v>v</v>
      </c>
      <c r="BB79" s="114" t="str">
        <f>IF(AY79&gt;=$P$8+20,"Pengayaan",IF(AY79&gt;=$P$8,"Tuntas",IF(AY79&lt;$P$8,"Remedial")))</f>
        <v>Remedial</v>
      </c>
      <c r="BE79" s="22">
        <v>61</v>
      </c>
      <c r="BF79" s="82" t="str">
        <f t="shared" si="599"/>
        <v>TIKA RAHAYU</v>
      </c>
      <c r="BG79" s="110" t="s">
        <v>35</v>
      </c>
      <c r="BH79" s="22" t="s">
        <v>36</v>
      </c>
      <c r="BI79" s="22" t="s">
        <v>37</v>
      </c>
      <c r="BJ79" s="22" t="s">
        <v>38</v>
      </c>
      <c r="BN79" s="22">
        <v>61</v>
      </c>
      <c r="BO79" s="27" t="str">
        <f t="shared" si="600"/>
        <v/>
      </c>
      <c r="BP79" s="110" t="s">
        <v>35</v>
      </c>
      <c r="BQ79" s="22" t="s">
        <v>36</v>
      </c>
      <c r="BR79" s="22" t="s">
        <v>37</v>
      </c>
      <c r="BS79" s="22" t="s">
        <v>38</v>
      </c>
    </row>
    <row r="80" spans="1:71" x14ac:dyDescent="0.25">
      <c r="A80" s="38">
        <v>62</v>
      </c>
      <c r="B80" s="266">
        <f>HASIL!C71</f>
        <v>44173.314722222203</v>
      </c>
      <c r="C80" s="266"/>
      <c r="D80" s="255">
        <f>HASIL!E71</f>
        <v>44173.3426736111</v>
      </c>
      <c r="E80" s="256"/>
      <c r="F80" s="192">
        <f>HASIL!G71</f>
        <v>44173.3426736111</v>
      </c>
      <c r="G80" s="46" t="str">
        <f>HASIL!B71</f>
        <v>PUTRI SALSABILA</v>
      </c>
      <c r="H80" s="83">
        <f>HASIL!H71</f>
        <v>0</v>
      </c>
      <c r="I80" s="122">
        <f t="shared" si="22"/>
        <v>0</v>
      </c>
      <c r="J80" s="83">
        <f>HASIL!J71</f>
        <v>5</v>
      </c>
      <c r="K80" s="122">
        <f t="shared" ref="K80" si="1105">J80</f>
        <v>5</v>
      </c>
      <c r="L80" s="83">
        <f>HASIL!L71</f>
        <v>5</v>
      </c>
      <c r="M80" s="122">
        <f t="shared" ref="M80" si="1106">L80</f>
        <v>5</v>
      </c>
      <c r="N80" s="83">
        <f>HASIL!N71</f>
        <v>5</v>
      </c>
      <c r="O80" s="122">
        <f t="shared" ref="O80" si="1107">N80</f>
        <v>5</v>
      </c>
      <c r="P80" s="83">
        <f>HASIL!P71</f>
        <v>5</v>
      </c>
      <c r="Q80" s="122">
        <f t="shared" ref="Q80" si="1108">P80</f>
        <v>5</v>
      </c>
      <c r="R80" s="83">
        <f>HASIL!R71</f>
        <v>0</v>
      </c>
      <c r="S80" s="122">
        <f t="shared" ref="S80" si="1109">R80</f>
        <v>0</v>
      </c>
      <c r="T80" s="83">
        <f>HASIL!T71</f>
        <v>5</v>
      </c>
      <c r="U80" s="122">
        <f t="shared" ref="U80" si="1110">T80</f>
        <v>5</v>
      </c>
      <c r="V80" s="83">
        <f>HASIL!V71</f>
        <v>0</v>
      </c>
      <c r="W80" s="122">
        <f t="shared" ref="W80" si="1111">V80</f>
        <v>0</v>
      </c>
      <c r="X80" s="83">
        <f>HASIL!X71</f>
        <v>0</v>
      </c>
      <c r="Y80" s="122">
        <f t="shared" ref="Y80" si="1112">X80</f>
        <v>0</v>
      </c>
      <c r="Z80" s="83">
        <f>HASIL!Z71</f>
        <v>5</v>
      </c>
      <c r="AA80" s="122">
        <f t="shared" ref="AA80" si="1113">Z80</f>
        <v>5</v>
      </c>
      <c r="AB80" s="83">
        <f>HASIL!AB71</f>
        <v>0</v>
      </c>
      <c r="AC80" s="122">
        <f t="shared" ref="AC80" si="1114">AB80</f>
        <v>0</v>
      </c>
      <c r="AD80" s="83">
        <f>HASIL!AD71</f>
        <v>5</v>
      </c>
      <c r="AE80" s="122">
        <f t="shared" ref="AE80" si="1115">AD80</f>
        <v>5</v>
      </c>
      <c r="AF80" s="83">
        <f>HASIL!AF71</f>
        <v>5</v>
      </c>
      <c r="AG80" s="122">
        <f t="shared" ref="AG80" si="1116">AF80</f>
        <v>5</v>
      </c>
      <c r="AH80" s="83">
        <f>HASIL!AH71</f>
        <v>0</v>
      </c>
      <c r="AI80" s="122">
        <f t="shared" ref="AI80" si="1117">AH80</f>
        <v>0</v>
      </c>
      <c r="AJ80" s="83">
        <f>HASIL!AJ71</f>
        <v>5</v>
      </c>
      <c r="AK80" s="122">
        <f t="shared" ref="AK80" si="1118">AJ80</f>
        <v>5</v>
      </c>
      <c r="AL80" s="83">
        <f>HASIL!AL71</f>
        <v>5</v>
      </c>
      <c r="AM80" s="122">
        <f t="shared" ref="AM80" si="1119">AL80</f>
        <v>5</v>
      </c>
      <c r="AN80" s="83">
        <f>HASIL!AN71</f>
        <v>5</v>
      </c>
      <c r="AO80" s="122">
        <f t="shared" ref="AO80" si="1120">AN80</f>
        <v>5</v>
      </c>
      <c r="AP80" s="83">
        <f>HASIL!AP71</f>
        <v>5</v>
      </c>
      <c r="AQ80" s="122">
        <f t="shared" ref="AQ80" si="1121">AP80</f>
        <v>5</v>
      </c>
      <c r="AR80" s="83">
        <f>HASIL!AR71</f>
        <v>5</v>
      </c>
      <c r="AS80" s="122">
        <f t="shared" ref="AS80" si="1122">AR80</f>
        <v>5</v>
      </c>
      <c r="AT80" s="83">
        <f>HASIL!AT71</f>
        <v>5</v>
      </c>
      <c r="AU80" s="122">
        <f t="shared" si="18"/>
        <v>5</v>
      </c>
      <c r="AV80" s="47">
        <f>HASIL!AV71</f>
        <v>14</v>
      </c>
      <c r="AW80" s="47">
        <f>HASIL!AW71</f>
        <v>6</v>
      </c>
      <c r="AX80" s="23">
        <f>HASIL!AX71</f>
        <v>70</v>
      </c>
      <c r="AY80" s="24">
        <f t="shared" si="19"/>
        <v>70</v>
      </c>
      <c r="AZ80" s="113" t="str">
        <f>IF(AY80&lt;$P$8,"-",IF(AY80&gt;=$P$8,"v"))</f>
        <v>-</v>
      </c>
      <c r="BA80" s="113" t="str">
        <f>IF(AY80&lt;$P$8,"v",IF(AY80&gt;=$P$8,"-"))</f>
        <v>v</v>
      </c>
      <c r="BB80" s="114" t="str">
        <f>IF(AY80&gt;=$P$8+20,"Pengayaan",IF(AY80&gt;=$P$8,"Tuntas",IF(AY80&lt;$P$8,"Remedial")))</f>
        <v>Remedial</v>
      </c>
      <c r="BE80" s="22">
        <v>62</v>
      </c>
      <c r="BF80" s="82" t="str">
        <f t="shared" si="599"/>
        <v/>
      </c>
      <c r="BG80" s="110" t="s">
        <v>35</v>
      </c>
      <c r="BH80" s="22" t="s">
        <v>36</v>
      </c>
      <c r="BI80" s="22" t="s">
        <v>37</v>
      </c>
      <c r="BJ80" s="22" t="s">
        <v>38</v>
      </c>
      <c r="BN80" s="22">
        <v>62</v>
      </c>
      <c r="BO80" s="27" t="str">
        <f t="shared" si="600"/>
        <v/>
      </c>
      <c r="BP80" s="110" t="s">
        <v>35</v>
      </c>
      <c r="BQ80" s="22" t="s">
        <v>36</v>
      </c>
      <c r="BR80" s="22" t="s">
        <v>37</v>
      </c>
      <c r="BS80" s="22" t="s">
        <v>38</v>
      </c>
    </row>
    <row r="81" spans="1:71" x14ac:dyDescent="0.25">
      <c r="A81" s="37">
        <v>63</v>
      </c>
      <c r="B81" s="266">
        <f>HASIL!C72</f>
        <v>44173.316909722198</v>
      </c>
      <c r="C81" s="266"/>
      <c r="D81" s="255">
        <f>HASIL!E72</f>
        <v>44173.342743055597</v>
      </c>
      <c r="E81" s="256"/>
      <c r="F81" s="192">
        <f>HASIL!G72</f>
        <v>44173.342743055597</v>
      </c>
      <c r="G81" s="46" t="str">
        <f>HASIL!B72</f>
        <v>BAGAS HARYANTO</v>
      </c>
      <c r="H81" s="83">
        <f>HASIL!H72</f>
        <v>0</v>
      </c>
      <c r="I81" s="122">
        <f t="shared" si="22"/>
        <v>0</v>
      </c>
      <c r="J81" s="83">
        <f>HASIL!J72</f>
        <v>5</v>
      </c>
      <c r="K81" s="122">
        <f t="shared" ref="K81" si="1123">J81</f>
        <v>5</v>
      </c>
      <c r="L81" s="83">
        <f>HASIL!L72</f>
        <v>0</v>
      </c>
      <c r="M81" s="122">
        <f t="shared" ref="M81" si="1124">L81</f>
        <v>0</v>
      </c>
      <c r="N81" s="83">
        <f>HASIL!N72</f>
        <v>5</v>
      </c>
      <c r="O81" s="122">
        <f t="shared" ref="O81" si="1125">N81</f>
        <v>5</v>
      </c>
      <c r="P81" s="83">
        <f>HASIL!P72</f>
        <v>5</v>
      </c>
      <c r="Q81" s="122">
        <f t="shared" ref="Q81" si="1126">P81</f>
        <v>5</v>
      </c>
      <c r="R81" s="83">
        <f>HASIL!R72</f>
        <v>0</v>
      </c>
      <c r="S81" s="122">
        <f t="shared" ref="S81" si="1127">R81</f>
        <v>0</v>
      </c>
      <c r="T81" s="83">
        <f>HASIL!T72</f>
        <v>0</v>
      </c>
      <c r="U81" s="122">
        <f t="shared" ref="U81" si="1128">T81</f>
        <v>0</v>
      </c>
      <c r="V81" s="83">
        <f>HASIL!V72</f>
        <v>0</v>
      </c>
      <c r="W81" s="122">
        <f t="shared" ref="W81" si="1129">V81</f>
        <v>0</v>
      </c>
      <c r="X81" s="83">
        <f>HASIL!X72</f>
        <v>0</v>
      </c>
      <c r="Y81" s="122">
        <f t="shared" ref="Y81" si="1130">X81</f>
        <v>0</v>
      </c>
      <c r="Z81" s="83">
        <f>HASIL!Z72</f>
        <v>5</v>
      </c>
      <c r="AA81" s="122">
        <f t="shared" ref="AA81" si="1131">Z81</f>
        <v>5</v>
      </c>
      <c r="AB81" s="83">
        <f>HASIL!AB72</f>
        <v>0</v>
      </c>
      <c r="AC81" s="122">
        <f t="shared" ref="AC81" si="1132">AB81</f>
        <v>0</v>
      </c>
      <c r="AD81" s="83">
        <f>HASIL!AD72</f>
        <v>0</v>
      </c>
      <c r="AE81" s="122">
        <f t="shared" ref="AE81" si="1133">AD81</f>
        <v>0</v>
      </c>
      <c r="AF81" s="83">
        <f>HASIL!AF72</f>
        <v>0</v>
      </c>
      <c r="AG81" s="122">
        <f t="shared" ref="AG81" si="1134">AF81</f>
        <v>0</v>
      </c>
      <c r="AH81" s="83">
        <f>HASIL!AH72</f>
        <v>0</v>
      </c>
      <c r="AI81" s="122">
        <f t="shared" ref="AI81" si="1135">AH81</f>
        <v>0</v>
      </c>
      <c r="AJ81" s="83">
        <f>HASIL!AJ72</f>
        <v>5</v>
      </c>
      <c r="AK81" s="122">
        <f t="shared" ref="AK81" si="1136">AJ81</f>
        <v>5</v>
      </c>
      <c r="AL81" s="83">
        <f>HASIL!AL72</f>
        <v>5</v>
      </c>
      <c r="AM81" s="122">
        <f t="shared" ref="AM81" si="1137">AL81</f>
        <v>5</v>
      </c>
      <c r="AN81" s="83">
        <f>HASIL!AN72</f>
        <v>5</v>
      </c>
      <c r="AO81" s="122">
        <f t="shared" ref="AO81" si="1138">AN81</f>
        <v>5</v>
      </c>
      <c r="AP81" s="83">
        <f>HASIL!AP72</f>
        <v>5</v>
      </c>
      <c r="AQ81" s="122">
        <f t="shared" ref="AQ81" si="1139">AP81</f>
        <v>5</v>
      </c>
      <c r="AR81" s="83">
        <f>HASIL!AR72</f>
        <v>5</v>
      </c>
      <c r="AS81" s="122">
        <f t="shared" ref="AS81" si="1140">AR81</f>
        <v>5</v>
      </c>
      <c r="AT81" s="83">
        <f>HASIL!AT72</f>
        <v>5</v>
      </c>
      <c r="AU81" s="122">
        <f t="shared" si="18"/>
        <v>5</v>
      </c>
      <c r="AV81" s="47">
        <f>HASIL!AV72</f>
        <v>10</v>
      </c>
      <c r="AW81" s="47">
        <f>HASIL!AW72</f>
        <v>10</v>
      </c>
      <c r="AX81" s="23">
        <f>HASIL!AX72</f>
        <v>50</v>
      </c>
      <c r="AY81" s="24">
        <f t="shared" si="19"/>
        <v>50</v>
      </c>
      <c r="AZ81" s="113" t="str">
        <f>IF(AY81&lt;$P$8,"-",IF(AY81&gt;=$P$8,"v"))</f>
        <v>-</v>
      </c>
      <c r="BA81" s="113" t="str">
        <f>IF(AY81&lt;$P$8,"v",IF(AY81&gt;=$P$8,"-"))</f>
        <v>v</v>
      </c>
      <c r="BB81" s="114" t="str">
        <f>IF(AY81&gt;=$P$8+20,"Pengayaan",IF(AY81&gt;=$P$8,"Tuntas",IF(AY81&lt;$P$8,"Remedial")))</f>
        <v>Remedial</v>
      </c>
      <c r="BE81" s="22">
        <v>63</v>
      </c>
      <c r="BF81" s="82" t="str">
        <f t="shared" si="599"/>
        <v/>
      </c>
      <c r="BG81" s="110" t="s">
        <v>35</v>
      </c>
      <c r="BH81" s="22" t="s">
        <v>36</v>
      </c>
      <c r="BI81" s="22" t="s">
        <v>37</v>
      </c>
      <c r="BJ81" s="22" t="s">
        <v>38</v>
      </c>
      <c r="BN81" s="22">
        <v>63</v>
      </c>
      <c r="BO81" s="27" t="str">
        <f t="shared" si="600"/>
        <v/>
      </c>
      <c r="BP81" s="110" t="s">
        <v>35</v>
      </c>
      <c r="BQ81" s="22" t="s">
        <v>36</v>
      </c>
      <c r="BR81" s="22" t="s">
        <v>37</v>
      </c>
      <c r="BS81" s="22" t="s">
        <v>38</v>
      </c>
    </row>
    <row r="82" spans="1:71" x14ac:dyDescent="0.25">
      <c r="A82" s="38">
        <v>64</v>
      </c>
      <c r="B82" s="266">
        <f>HASIL!C73</f>
        <v>44173.322164351797</v>
      </c>
      <c r="C82" s="266"/>
      <c r="D82" s="255">
        <f>HASIL!E73</f>
        <v>44173.342743055597</v>
      </c>
      <c r="E82" s="256"/>
      <c r="F82" s="192">
        <f>HASIL!G73</f>
        <v>44173.342743055597</v>
      </c>
      <c r="G82" s="46" t="str">
        <f>HASIL!B73</f>
        <v>ZAIRIL ADAM</v>
      </c>
      <c r="H82" s="83">
        <f>HASIL!H73</f>
        <v>5</v>
      </c>
      <c r="I82" s="122">
        <f t="shared" si="22"/>
        <v>5</v>
      </c>
      <c r="J82" s="83">
        <f>HASIL!J73</f>
        <v>5</v>
      </c>
      <c r="K82" s="122">
        <f t="shared" ref="K82" si="1141">J82</f>
        <v>5</v>
      </c>
      <c r="L82" s="83">
        <f>HASIL!L73</f>
        <v>0</v>
      </c>
      <c r="M82" s="122">
        <f t="shared" ref="M82" si="1142">L82</f>
        <v>0</v>
      </c>
      <c r="N82" s="83">
        <f>HASIL!N73</f>
        <v>0</v>
      </c>
      <c r="O82" s="122">
        <f t="shared" ref="O82" si="1143">N82</f>
        <v>0</v>
      </c>
      <c r="P82" s="83">
        <f>HASIL!P73</f>
        <v>0</v>
      </c>
      <c r="Q82" s="122">
        <f t="shared" ref="Q82" si="1144">P82</f>
        <v>0</v>
      </c>
      <c r="R82" s="83">
        <f>HASIL!R73</f>
        <v>0</v>
      </c>
      <c r="S82" s="122">
        <f t="shared" ref="S82" si="1145">R82</f>
        <v>0</v>
      </c>
      <c r="T82" s="83">
        <f>HASIL!T73</f>
        <v>0</v>
      </c>
      <c r="U82" s="122">
        <f t="shared" ref="U82" si="1146">T82</f>
        <v>0</v>
      </c>
      <c r="V82" s="83">
        <f>HASIL!V73</f>
        <v>0</v>
      </c>
      <c r="W82" s="122">
        <f t="shared" ref="W82" si="1147">V82</f>
        <v>0</v>
      </c>
      <c r="X82" s="83">
        <f>HASIL!X73</f>
        <v>0</v>
      </c>
      <c r="Y82" s="122">
        <f t="shared" ref="Y82" si="1148">X82</f>
        <v>0</v>
      </c>
      <c r="Z82" s="83">
        <f>HASIL!Z73</f>
        <v>5</v>
      </c>
      <c r="AA82" s="122">
        <f t="shared" ref="AA82" si="1149">Z82</f>
        <v>5</v>
      </c>
      <c r="AB82" s="83">
        <f>HASIL!AB73</f>
        <v>0</v>
      </c>
      <c r="AC82" s="122">
        <f t="shared" ref="AC82" si="1150">AB82</f>
        <v>0</v>
      </c>
      <c r="AD82" s="83">
        <f>HASIL!AD73</f>
        <v>0</v>
      </c>
      <c r="AE82" s="122">
        <f t="shared" ref="AE82" si="1151">AD82</f>
        <v>0</v>
      </c>
      <c r="AF82" s="83">
        <f>HASIL!AF73</f>
        <v>0</v>
      </c>
      <c r="AG82" s="122">
        <f t="shared" ref="AG82" si="1152">AF82</f>
        <v>0</v>
      </c>
      <c r="AH82" s="83">
        <f>HASIL!AH73</f>
        <v>0</v>
      </c>
      <c r="AI82" s="122">
        <f t="shared" ref="AI82" si="1153">AH82</f>
        <v>0</v>
      </c>
      <c r="AJ82" s="83">
        <f>HASIL!AJ73</f>
        <v>5</v>
      </c>
      <c r="AK82" s="122">
        <f t="shared" ref="AK82" si="1154">AJ82</f>
        <v>5</v>
      </c>
      <c r="AL82" s="83">
        <f>HASIL!AL73</f>
        <v>5</v>
      </c>
      <c r="AM82" s="122">
        <f t="shared" ref="AM82" si="1155">AL82</f>
        <v>5</v>
      </c>
      <c r="AN82" s="83">
        <f>HASIL!AN73</f>
        <v>0</v>
      </c>
      <c r="AO82" s="122">
        <f t="shared" ref="AO82" si="1156">AN82</f>
        <v>0</v>
      </c>
      <c r="AP82" s="83">
        <f>HASIL!AP73</f>
        <v>5</v>
      </c>
      <c r="AQ82" s="122">
        <f t="shared" ref="AQ82" si="1157">AP82</f>
        <v>5</v>
      </c>
      <c r="AR82" s="83">
        <f>HASIL!AR73</f>
        <v>5</v>
      </c>
      <c r="AS82" s="122">
        <f t="shared" ref="AS82" si="1158">AR82</f>
        <v>5</v>
      </c>
      <c r="AT82" s="83">
        <f>HASIL!AT73</f>
        <v>5</v>
      </c>
      <c r="AU82" s="122">
        <f t="shared" si="18"/>
        <v>5</v>
      </c>
      <c r="AV82" s="47">
        <f>HASIL!AV73</f>
        <v>8</v>
      </c>
      <c r="AW82" s="47">
        <f>HASIL!AW73</f>
        <v>12</v>
      </c>
      <c r="AX82" s="23">
        <f>HASIL!AX73</f>
        <v>40</v>
      </c>
      <c r="AY82" s="24">
        <f t="shared" si="19"/>
        <v>40</v>
      </c>
      <c r="AZ82" s="113" t="str">
        <f>IF(AY82&lt;$P$8,"-",IF(AY82&gt;=$P$8,"v"))</f>
        <v>-</v>
      </c>
      <c r="BA82" s="113" t="str">
        <f>IF(AY82&lt;$P$8,"v",IF(AY82&gt;=$P$8,"-"))</f>
        <v>v</v>
      </c>
      <c r="BB82" s="114" t="str">
        <f>IF(AY82&gt;=$P$8+20,"Pengayaan",IF(AY82&gt;=$P$8,"Tuntas",IF(AY82&lt;$P$8,"Remedial")))</f>
        <v>Remedial</v>
      </c>
      <c r="BE82" s="22">
        <v>64</v>
      </c>
      <c r="BF82" s="82" t="str">
        <f t="shared" si="599"/>
        <v/>
      </c>
      <c r="BG82" s="110" t="s">
        <v>35</v>
      </c>
      <c r="BH82" s="22" t="s">
        <v>36</v>
      </c>
      <c r="BI82" s="22" t="s">
        <v>37</v>
      </c>
      <c r="BJ82" s="22" t="s">
        <v>38</v>
      </c>
      <c r="BN82" s="22">
        <v>64</v>
      </c>
      <c r="BO82" s="27" t="str">
        <f t="shared" si="600"/>
        <v/>
      </c>
      <c r="BP82" s="110" t="s">
        <v>35</v>
      </c>
      <c r="BQ82" s="22" t="s">
        <v>36</v>
      </c>
      <c r="BR82" s="22" t="s">
        <v>37</v>
      </c>
      <c r="BS82" s="22" t="s">
        <v>38</v>
      </c>
    </row>
    <row r="83" spans="1:71" x14ac:dyDescent="0.25">
      <c r="A83" s="37">
        <v>65</v>
      </c>
      <c r="B83" s="266">
        <f>HASIL!C74</f>
        <v>44173.315671296303</v>
      </c>
      <c r="C83" s="266"/>
      <c r="D83" s="255">
        <f>HASIL!E74</f>
        <v>44173.342824074098</v>
      </c>
      <c r="E83" s="256"/>
      <c r="F83" s="192">
        <f>HASIL!G74</f>
        <v>44173.342824074098</v>
      </c>
      <c r="G83" s="46" t="str">
        <f>HASIL!B74</f>
        <v>WINDA SARI</v>
      </c>
      <c r="H83" s="83">
        <f>HASIL!H74</f>
        <v>0</v>
      </c>
      <c r="I83" s="122">
        <f t="shared" si="22"/>
        <v>0</v>
      </c>
      <c r="J83" s="83">
        <f>HASIL!J74</f>
        <v>0</v>
      </c>
      <c r="K83" s="122">
        <f t="shared" ref="K83" si="1159">J83</f>
        <v>0</v>
      </c>
      <c r="L83" s="83">
        <f>HASIL!L74</f>
        <v>0</v>
      </c>
      <c r="M83" s="122">
        <f t="shared" ref="M83" si="1160">L83</f>
        <v>0</v>
      </c>
      <c r="N83" s="83">
        <f>HASIL!N74</f>
        <v>5</v>
      </c>
      <c r="O83" s="122">
        <f t="shared" ref="O83" si="1161">N83</f>
        <v>5</v>
      </c>
      <c r="P83" s="83">
        <f>HASIL!P74</f>
        <v>5</v>
      </c>
      <c r="Q83" s="122">
        <f t="shared" ref="Q83" si="1162">P83</f>
        <v>5</v>
      </c>
      <c r="R83" s="83">
        <f>HASIL!R74</f>
        <v>0</v>
      </c>
      <c r="S83" s="122">
        <f t="shared" ref="S83" si="1163">R83</f>
        <v>0</v>
      </c>
      <c r="T83" s="83">
        <f>HASIL!T74</f>
        <v>0</v>
      </c>
      <c r="U83" s="122">
        <f t="shared" ref="U83" si="1164">T83</f>
        <v>0</v>
      </c>
      <c r="V83" s="83">
        <f>HASIL!V74</f>
        <v>0</v>
      </c>
      <c r="W83" s="122">
        <f t="shared" ref="W83" si="1165">V83</f>
        <v>0</v>
      </c>
      <c r="X83" s="83">
        <f>HASIL!X74</f>
        <v>0</v>
      </c>
      <c r="Y83" s="122">
        <f t="shared" ref="Y83" si="1166">X83</f>
        <v>0</v>
      </c>
      <c r="Z83" s="83">
        <f>HASIL!Z74</f>
        <v>5</v>
      </c>
      <c r="AA83" s="122">
        <f t="shared" ref="AA83" si="1167">Z83</f>
        <v>5</v>
      </c>
      <c r="AB83" s="83">
        <f>HASIL!AB74</f>
        <v>0</v>
      </c>
      <c r="AC83" s="122">
        <f t="shared" ref="AC83" si="1168">AB83</f>
        <v>0</v>
      </c>
      <c r="AD83" s="83">
        <f>HASIL!AD74</f>
        <v>5</v>
      </c>
      <c r="AE83" s="122">
        <f t="shared" ref="AE83" si="1169">AD83</f>
        <v>5</v>
      </c>
      <c r="AF83" s="83">
        <f>HASIL!AF74</f>
        <v>0</v>
      </c>
      <c r="AG83" s="122">
        <f t="shared" ref="AG83" si="1170">AF83</f>
        <v>0</v>
      </c>
      <c r="AH83" s="83">
        <f>HASIL!AH74</f>
        <v>0</v>
      </c>
      <c r="AI83" s="122">
        <f t="shared" ref="AI83" si="1171">AH83</f>
        <v>0</v>
      </c>
      <c r="AJ83" s="83">
        <f>HASIL!AJ74</f>
        <v>5</v>
      </c>
      <c r="AK83" s="122">
        <f t="shared" ref="AK83" si="1172">AJ83</f>
        <v>5</v>
      </c>
      <c r="AL83" s="83">
        <f>HASIL!AL74</f>
        <v>5</v>
      </c>
      <c r="AM83" s="122">
        <f t="shared" ref="AM83" si="1173">AL83</f>
        <v>5</v>
      </c>
      <c r="AN83" s="83">
        <f>HASIL!AN74</f>
        <v>5</v>
      </c>
      <c r="AO83" s="122">
        <f t="shared" ref="AO83" si="1174">AN83</f>
        <v>5</v>
      </c>
      <c r="AP83" s="83">
        <f>HASIL!AP74</f>
        <v>5</v>
      </c>
      <c r="AQ83" s="122">
        <f t="shared" ref="AQ83" si="1175">AP83</f>
        <v>5</v>
      </c>
      <c r="AR83" s="83">
        <f>HASIL!AR74</f>
        <v>5</v>
      </c>
      <c r="AS83" s="122">
        <f t="shared" ref="AS83" si="1176">AR83</f>
        <v>5</v>
      </c>
      <c r="AT83" s="83">
        <f>HASIL!AT74</f>
        <v>0</v>
      </c>
      <c r="AU83" s="122">
        <f t="shared" ref="AU83:AU146" si="1177">AT83</f>
        <v>0</v>
      </c>
      <c r="AV83" s="47">
        <f>HASIL!AV74</f>
        <v>9</v>
      </c>
      <c r="AW83" s="47">
        <f>HASIL!AW74</f>
        <v>11</v>
      </c>
      <c r="AX83" s="23">
        <f>HASIL!AX74</f>
        <v>45</v>
      </c>
      <c r="AY83" s="24">
        <f t="shared" ref="AY83:AY146" si="1178">(AX83/$W$233)*100</f>
        <v>45</v>
      </c>
      <c r="AZ83" s="113" t="str">
        <f>IF(AY83&lt;$P$8,"-",IF(AY83&gt;=$P$8,"v"))</f>
        <v>-</v>
      </c>
      <c r="BA83" s="113" t="str">
        <f>IF(AY83&lt;$P$8,"v",IF(AY83&gt;=$P$8,"-"))</f>
        <v>v</v>
      </c>
      <c r="BB83" s="114" t="str">
        <f>IF(AY83&gt;=$P$8+20,"Pengayaan",IF(AY83&gt;=$P$8,"Tuntas",IF(AY83&lt;$P$8,"Remedial")))</f>
        <v>Remedial</v>
      </c>
      <c r="BE83" s="22">
        <v>65</v>
      </c>
      <c r="BF83" s="82" t="str">
        <f t="shared" ref="BF83:BF146" si="1179">IFERROR(INDEX($G$19:$G$92,SUMPRODUCT(SMALL((($BB$19:$BB$92="Remedial")*$A$19:$A$92)+(($BB$19:$BB$92&lt;&gt;"Remedial")*1000),ROW($A65)))),"")</f>
        <v/>
      </c>
      <c r="BG83" s="110" t="s">
        <v>35</v>
      </c>
      <c r="BH83" s="22" t="s">
        <v>36</v>
      </c>
      <c r="BI83" s="22" t="s">
        <v>37</v>
      </c>
      <c r="BJ83" s="22" t="s">
        <v>38</v>
      </c>
      <c r="BN83" s="22">
        <v>65</v>
      </c>
      <c r="BO83" s="27" t="str">
        <f t="shared" ref="BO83:BO146" si="1180">IFERROR(INDEX($G$19:$G$92,SUMPRODUCT(SMALL((($BB$19:$BB$92="Pengayaan")*$A$19:$A$92)+(($BB$19:$BB$92&lt;&gt;"Pengayaan")*1000),ROW($A65)))),"")</f>
        <v/>
      </c>
      <c r="BP83" s="110" t="s">
        <v>35</v>
      </c>
      <c r="BQ83" s="22" t="s">
        <v>36</v>
      </c>
      <c r="BR83" s="22" t="s">
        <v>37</v>
      </c>
      <c r="BS83" s="22" t="s">
        <v>38</v>
      </c>
    </row>
    <row r="84" spans="1:71" x14ac:dyDescent="0.25">
      <c r="A84" s="38">
        <v>66</v>
      </c>
      <c r="B84" s="266">
        <f>HASIL!C75</f>
        <v>44173.313449074099</v>
      </c>
      <c r="C84" s="266"/>
      <c r="D84" s="255">
        <f>HASIL!E75</f>
        <v>44173.3428935185</v>
      </c>
      <c r="E84" s="256"/>
      <c r="F84" s="192">
        <f>HASIL!G75</f>
        <v>44173.3428935185</v>
      </c>
      <c r="G84" s="46" t="str">
        <f>HASIL!B75</f>
        <v>NAIDA TUSSAKDIAH</v>
      </c>
      <c r="H84" s="83">
        <f>HASIL!H75</f>
        <v>0</v>
      </c>
      <c r="I84" s="122">
        <f t="shared" ref="I84:I147" si="1181">H84</f>
        <v>0</v>
      </c>
      <c r="J84" s="83">
        <f>HASIL!J75</f>
        <v>5</v>
      </c>
      <c r="K84" s="122">
        <f t="shared" ref="K84" si="1182">J84</f>
        <v>5</v>
      </c>
      <c r="L84" s="83">
        <f>HASIL!L75</f>
        <v>5</v>
      </c>
      <c r="M84" s="122">
        <f t="shared" ref="M84" si="1183">L84</f>
        <v>5</v>
      </c>
      <c r="N84" s="83">
        <f>HASIL!N75</f>
        <v>5</v>
      </c>
      <c r="O84" s="122">
        <f t="shared" ref="O84" si="1184">N84</f>
        <v>5</v>
      </c>
      <c r="P84" s="83">
        <f>HASIL!P75</f>
        <v>5</v>
      </c>
      <c r="Q84" s="122">
        <f t="shared" ref="Q84" si="1185">P84</f>
        <v>5</v>
      </c>
      <c r="R84" s="83">
        <f>HASIL!R75</f>
        <v>0</v>
      </c>
      <c r="S84" s="122">
        <f t="shared" ref="S84" si="1186">R84</f>
        <v>0</v>
      </c>
      <c r="T84" s="83">
        <f>HASIL!T75</f>
        <v>5</v>
      </c>
      <c r="U84" s="122">
        <f t="shared" ref="U84" si="1187">T84</f>
        <v>5</v>
      </c>
      <c r="V84" s="83">
        <f>HASIL!V75</f>
        <v>5</v>
      </c>
      <c r="W84" s="122">
        <f t="shared" ref="W84" si="1188">V84</f>
        <v>5</v>
      </c>
      <c r="X84" s="83">
        <f>HASIL!X75</f>
        <v>0</v>
      </c>
      <c r="Y84" s="122">
        <f t="shared" ref="Y84" si="1189">X84</f>
        <v>0</v>
      </c>
      <c r="Z84" s="83">
        <f>HASIL!Z75</f>
        <v>5</v>
      </c>
      <c r="AA84" s="122">
        <f t="shared" ref="AA84" si="1190">Z84</f>
        <v>5</v>
      </c>
      <c r="AB84" s="83">
        <f>HASIL!AB75</f>
        <v>0</v>
      </c>
      <c r="AC84" s="122">
        <f t="shared" ref="AC84" si="1191">AB84</f>
        <v>0</v>
      </c>
      <c r="AD84" s="83">
        <f>HASIL!AD75</f>
        <v>5</v>
      </c>
      <c r="AE84" s="122">
        <f t="shared" ref="AE84" si="1192">AD84</f>
        <v>5</v>
      </c>
      <c r="AF84" s="83">
        <f>HASIL!AF75</f>
        <v>5</v>
      </c>
      <c r="AG84" s="122">
        <f t="shared" ref="AG84" si="1193">AF84</f>
        <v>5</v>
      </c>
      <c r="AH84" s="83">
        <f>HASIL!AH75</f>
        <v>0</v>
      </c>
      <c r="AI84" s="122">
        <f t="shared" ref="AI84" si="1194">AH84</f>
        <v>0</v>
      </c>
      <c r="AJ84" s="83">
        <f>HASIL!AJ75</f>
        <v>5</v>
      </c>
      <c r="AK84" s="122">
        <f t="shared" ref="AK84" si="1195">AJ84</f>
        <v>5</v>
      </c>
      <c r="AL84" s="83">
        <f>HASIL!AL75</f>
        <v>5</v>
      </c>
      <c r="AM84" s="122">
        <f t="shared" ref="AM84" si="1196">AL84</f>
        <v>5</v>
      </c>
      <c r="AN84" s="83">
        <f>HASIL!AN75</f>
        <v>5</v>
      </c>
      <c r="AO84" s="122">
        <f t="shared" ref="AO84" si="1197">AN84</f>
        <v>5</v>
      </c>
      <c r="AP84" s="83">
        <f>HASIL!AP75</f>
        <v>5</v>
      </c>
      <c r="AQ84" s="122">
        <f t="shared" ref="AQ84" si="1198">AP84</f>
        <v>5</v>
      </c>
      <c r="AR84" s="83">
        <f>HASIL!AR75</f>
        <v>5</v>
      </c>
      <c r="AS84" s="122">
        <f t="shared" ref="AS84" si="1199">AR84</f>
        <v>5</v>
      </c>
      <c r="AT84" s="83">
        <f>HASIL!AT75</f>
        <v>5</v>
      </c>
      <c r="AU84" s="122">
        <f t="shared" si="1177"/>
        <v>5</v>
      </c>
      <c r="AV84" s="47">
        <f>HASIL!AV75</f>
        <v>15</v>
      </c>
      <c r="AW84" s="47">
        <f>HASIL!AW75</f>
        <v>5</v>
      </c>
      <c r="AX84" s="23">
        <f>HASIL!AX75</f>
        <v>75</v>
      </c>
      <c r="AY84" s="24">
        <f t="shared" si="1178"/>
        <v>75</v>
      </c>
      <c r="AZ84" s="113" t="str">
        <f>IF(AY84&lt;$P$8,"-",IF(AY84&gt;=$P$8,"v"))</f>
        <v>v</v>
      </c>
      <c r="BA84" s="113" t="str">
        <f>IF(AY84&lt;$P$8,"v",IF(AY84&gt;=$P$8,"-"))</f>
        <v>-</v>
      </c>
      <c r="BB84" s="114" t="str">
        <f>IF(AY84&gt;=$P$8+20,"Pengayaan",IF(AY84&gt;=$P$8,"Tuntas",IF(AY84&lt;$P$8,"Remedial")))</f>
        <v>Tuntas</v>
      </c>
      <c r="BE84" s="22">
        <v>66</v>
      </c>
      <c r="BF84" s="82" t="str">
        <f t="shared" si="1179"/>
        <v/>
      </c>
      <c r="BG84" s="110" t="s">
        <v>35</v>
      </c>
      <c r="BH84" s="22" t="s">
        <v>36</v>
      </c>
      <c r="BI84" s="22" t="s">
        <v>37</v>
      </c>
      <c r="BJ84" s="22" t="s">
        <v>38</v>
      </c>
      <c r="BN84" s="22">
        <v>66</v>
      </c>
      <c r="BO84" s="27" t="str">
        <f t="shared" si="1180"/>
        <v/>
      </c>
      <c r="BP84" s="110" t="s">
        <v>35</v>
      </c>
      <c r="BQ84" s="22" t="s">
        <v>36</v>
      </c>
      <c r="BR84" s="22" t="s">
        <v>37</v>
      </c>
      <c r="BS84" s="22" t="s">
        <v>38</v>
      </c>
    </row>
    <row r="85" spans="1:71" x14ac:dyDescent="0.25">
      <c r="A85" s="37">
        <v>67</v>
      </c>
      <c r="B85" s="266">
        <f>HASIL!C76</f>
        <v>44173.313032407401</v>
      </c>
      <c r="C85" s="266"/>
      <c r="D85" s="255">
        <f>HASIL!E76</f>
        <v>44173.343182870398</v>
      </c>
      <c r="E85" s="256"/>
      <c r="F85" s="192">
        <f>HASIL!G76</f>
        <v>44173.343182870398</v>
      </c>
      <c r="G85" s="46" t="str">
        <f>HASIL!B76</f>
        <v>NELI RAHMI</v>
      </c>
      <c r="H85" s="83">
        <f>HASIL!H76</f>
        <v>5</v>
      </c>
      <c r="I85" s="122">
        <f t="shared" si="1181"/>
        <v>5</v>
      </c>
      <c r="J85" s="83">
        <f>HASIL!J76</f>
        <v>5</v>
      </c>
      <c r="K85" s="122">
        <f t="shared" ref="K85" si="1200">J85</f>
        <v>5</v>
      </c>
      <c r="L85" s="83">
        <f>HASIL!L76</f>
        <v>0</v>
      </c>
      <c r="M85" s="122">
        <f t="shared" ref="M85" si="1201">L85</f>
        <v>0</v>
      </c>
      <c r="N85" s="83">
        <f>HASIL!N76</f>
        <v>5</v>
      </c>
      <c r="O85" s="122">
        <f t="shared" ref="O85" si="1202">N85</f>
        <v>5</v>
      </c>
      <c r="P85" s="83">
        <f>HASIL!P76</f>
        <v>5</v>
      </c>
      <c r="Q85" s="122">
        <f t="shared" ref="Q85" si="1203">P85</f>
        <v>5</v>
      </c>
      <c r="R85" s="83">
        <f>HASIL!R76</f>
        <v>5</v>
      </c>
      <c r="S85" s="122">
        <f t="shared" ref="S85" si="1204">R85</f>
        <v>5</v>
      </c>
      <c r="T85" s="83">
        <f>HASIL!T76</f>
        <v>0</v>
      </c>
      <c r="U85" s="122">
        <f t="shared" ref="U85" si="1205">T85</f>
        <v>0</v>
      </c>
      <c r="V85" s="83">
        <f>HASIL!V76</f>
        <v>5</v>
      </c>
      <c r="W85" s="122">
        <f t="shared" ref="W85" si="1206">V85</f>
        <v>5</v>
      </c>
      <c r="X85" s="83">
        <f>HASIL!X76</f>
        <v>5</v>
      </c>
      <c r="Y85" s="122">
        <f t="shared" ref="Y85" si="1207">X85</f>
        <v>5</v>
      </c>
      <c r="Z85" s="83">
        <f>HASIL!Z76</f>
        <v>5</v>
      </c>
      <c r="AA85" s="122">
        <f t="shared" ref="AA85" si="1208">Z85</f>
        <v>5</v>
      </c>
      <c r="AB85" s="83">
        <f>HASIL!AB76</f>
        <v>5</v>
      </c>
      <c r="AC85" s="122">
        <f t="shared" ref="AC85" si="1209">AB85</f>
        <v>5</v>
      </c>
      <c r="AD85" s="83">
        <f>HASIL!AD76</f>
        <v>5</v>
      </c>
      <c r="AE85" s="122">
        <f t="shared" ref="AE85" si="1210">AD85</f>
        <v>5</v>
      </c>
      <c r="AF85" s="83">
        <f>HASIL!AF76</f>
        <v>5</v>
      </c>
      <c r="AG85" s="122">
        <f t="shared" ref="AG85" si="1211">AF85</f>
        <v>5</v>
      </c>
      <c r="AH85" s="83">
        <f>HASIL!AH76</f>
        <v>0</v>
      </c>
      <c r="AI85" s="122">
        <f t="shared" ref="AI85" si="1212">AH85</f>
        <v>0</v>
      </c>
      <c r="AJ85" s="83">
        <f>HASIL!AJ76</f>
        <v>5</v>
      </c>
      <c r="AK85" s="122">
        <f t="shared" ref="AK85" si="1213">AJ85</f>
        <v>5</v>
      </c>
      <c r="AL85" s="83">
        <f>HASIL!AL76</f>
        <v>5</v>
      </c>
      <c r="AM85" s="122">
        <f t="shared" ref="AM85" si="1214">AL85</f>
        <v>5</v>
      </c>
      <c r="AN85" s="83">
        <f>HASIL!AN76</f>
        <v>5</v>
      </c>
      <c r="AO85" s="122">
        <f t="shared" ref="AO85" si="1215">AN85</f>
        <v>5</v>
      </c>
      <c r="AP85" s="83">
        <f>HASIL!AP76</f>
        <v>5</v>
      </c>
      <c r="AQ85" s="122">
        <f t="shared" ref="AQ85" si="1216">AP85</f>
        <v>5</v>
      </c>
      <c r="AR85" s="83">
        <f>HASIL!AR76</f>
        <v>5</v>
      </c>
      <c r="AS85" s="122">
        <f t="shared" ref="AS85" si="1217">AR85</f>
        <v>5</v>
      </c>
      <c r="AT85" s="83">
        <f>HASIL!AT76</f>
        <v>5</v>
      </c>
      <c r="AU85" s="122">
        <f t="shared" si="1177"/>
        <v>5</v>
      </c>
      <c r="AV85" s="47">
        <f>HASIL!AV76</f>
        <v>17</v>
      </c>
      <c r="AW85" s="47">
        <f>HASIL!AW76</f>
        <v>3</v>
      </c>
      <c r="AX85" s="23">
        <f>HASIL!AX76</f>
        <v>85</v>
      </c>
      <c r="AY85" s="24">
        <f t="shared" si="1178"/>
        <v>85</v>
      </c>
      <c r="AZ85" s="113" t="str">
        <f>IF(AY85&lt;$P$8,"-",IF(AY85&gt;=$P$8,"v"))</f>
        <v>v</v>
      </c>
      <c r="BA85" s="113" t="str">
        <f>IF(AY85&lt;$P$8,"v",IF(AY85&gt;=$P$8,"-"))</f>
        <v>-</v>
      </c>
      <c r="BB85" s="114" t="str">
        <f>IF(AY85&gt;=$P$8+20,"Pengayaan",IF(AY85&gt;=$P$8,"Tuntas",IF(AY85&lt;$P$8,"Remedial")))</f>
        <v>Tuntas</v>
      </c>
      <c r="BE85" s="22">
        <v>67</v>
      </c>
      <c r="BF85" s="82" t="str">
        <f t="shared" si="1179"/>
        <v/>
      </c>
      <c r="BG85" s="110" t="s">
        <v>35</v>
      </c>
      <c r="BH85" s="22" t="s">
        <v>36</v>
      </c>
      <c r="BI85" s="22" t="s">
        <v>37</v>
      </c>
      <c r="BJ85" s="22" t="s">
        <v>38</v>
      </c>
      <c r="BN85" s="22">
        <v>67</v>
      </c>
      <c r="BO85" s="27" t="str">
        <f t="shared" si="1180"/>
        <v/>
      </c>
      <c r="BP85" s="110" t="s">
        <v>35</v>
      </c>
      <c r="BQ85" s="22" t="s">
        <v>36</v>
      </c>
      <c r="BR85" s="22" t="s">
        <v>37</v>
      </c>
      <c r="BS85" s="22" t="s">
        <v>38</v>
      </c>
    </row>
    <row r="86" spans="1:71" x14ac:dyDescent="0.25">
      <c r="A86" s="38">
        <v>68</v>
      </c>
      <c r="B86" s="266">
        <f>HASIL!C77</f>
        <v>44173.3152430556</v>
      </c>
      <c r="C86" s="266"/>
      <c r="D86" s="255">
        <f>HASIL!E77</f>
        <v>44173.3432060185</v>
      </c>
      <c r="E86" s="256"/>
      <c r="F86" s="192">
        <f>HASIL!G77</f>
        <v>44173.3432060185</v>
      </c>
      <c r="G86" s="46" t="str">
        <f>HASIL!B77</f>
        <v>NUR HAJIJAH</v>
      </c>
      <c r="H86" s="83">
        <f>HASIL!H77</f>
        <v>5</v>
      </c>
      <c r="I86" s="122">
        <f t="shared" si="1181"/>
        <v>5</v>
      </c>
      <c r="J86" s="83">
        <f>HASIL!J77</f>
        <v>5</v>
      </c>
      <c r="K86" s="122">
        <f t="shared" ref="K86" si="1218">J86</f>
        <v>5</v>
      </c>
      <c r="L86" s="83">
        <f>HASIL!L77</f>
        <v>0</v>
      </c>
      <c r="M86" s="122">
        <f t="shared" ref="M86" si="1219">L86</f>
        <v>0</v>
      </c>
      <c r="N86" s="83">
        <f>HASIL!N77</f>
        <v>5</v>
      </c>
      <c r="O86" s="122">
        <f t="shared" ref="O86" si="1220">N86</f>
        <v>5</v>
      </c>
      <c r="P86" s="83">
        <f>HASIL!P77</f>
        <v>5</v>
      </c>
      <c r="Q86" s="122">
        <f t="shared" ref="Q86" si="1221">P86</f>
        <v>5</v>
      </c>
      <c r="R86" s="83">
        <f>HASIL!R77</f>
        <v>5</v>
      </c>
      <c r="S86" s="122">
        <f t="shared" ref="S86" si="1222">R86</f>
        <v>5</v>
      </c>
      <c r="T86" s="83">
        <f>HASIL!T77</f>
        <v>0</v>
      </c>
      <c r="U86" s="122">
        <f t="shared" ref="U86" si="1223">T86</f>
        <v>0</v>
      </c>
      <c r="V86" s="83">
        <f>HASIL!V77</f>
        <v>5</v>
      </c>
      <c r="W86" s="122">
        <f t="shared" ref="W86" si="1224">V86</f>
        <v>5</v>
      </c>
      <c r="X86" s="83">
        <f>HASIL!X77</f>
        <v>5</v>
      </c>
      <c r="Y86" s="122">
        <f t="shared" ref="Y86" si="1225">X86</f>
        <v>5</v>
      </c>
      <c r="Z86" s="83">
        <f>HASIL!Z77</f>
        <v>5</v>
      </c>
      <c r="AA86" s="122">
        <f t="shared" ref="AA86" si="1226">Z86</f>
        <v>5</v>
      </c>
      <c r="AB86" s="83">
        <f>HASIL!AB77</f>
        <v>5</v>
      </c>
      <c r="AC86" s="122">
        <f t="shared" ref="AC86" si="1227">AB86</f>
        <v>5</v>
      </c>
      <c r="AD86" s="83">
        <f>HASIL!AD77</f>
        <v>5</v>
      </c>
      <c r="AE86" s="122">
        <f t="shared" ref="AE86" si="1228">AD86</f>
        <v>5</v>
      </c>
      <c r="AF86" s="83">
        <f>HASIL!AF77</f>
        <v>5</v>
      </c>
      <c r="AG86" s="122">
        <f t="shared" ref="AG86" si="1229">AF86</f>
        <v>5</v>
      </c>
      <c r="AH86" s="83">
        <f>HASIL!AH77</f>
        <v>0</v>
      </c>
      <c r="AI86" s="122">
        <f t="shared" ref="AI86" si="1230">AH86</f>
        <v>0</v>
      </c>
      <c r="AJ86" s="83">
        <f>HASIL!AJ77</f>
        <v>5</v>
      </c>
      <c r="AK86" s="122">
        <f t="shared" ref="AK86" si="1231">AJ86</f>
        <v>5</v>
      </c>
      <c r="AL86" s="83">
        <f>HASIL!AL77</f>
        <v>5</v>
      </c>
      <c r="AM86" s="122">
        <f t="shared" ref="AM86" si="1232">AL86</f>
        <v>5</v>
      </c>
      <c r="AN86" s="83">
        <f>HASIL!AN77</f>
        <v>5</v>
      </c>
      <c r="AO86" s="122">
        <f t="shared" ref="AO86" si="1233">AN86</f>
        <v>5</v>
      </c>
      <c r="AP86" s="83">
        <f>HASIL!AP77</f>
        <v>0</v>
      </c>
      <c r="AQ86" s="122">
        <f t="shared" ref="AQ86" si="1234">AP86</f>
        <v>0</v>
      </c>
      <c r="AR86" s="83">
        <f>HASIL!AR77</f>
        <v>5</v>
      </c>
      <c r="AS86" s="122">
        <f t="shared" ref="AS86" si="1235">AR86</f>
        <v>5</v>
      </c>
      <c r="AT86" s="83">
        <f>HASIL!AT77</f>
        <v>5</v>
      </c>
      <c r="AU86" s="122">
        <f t="shared" si="1177"/>
        <v>5</v>
      </c>
      <c r="AV86" s="47">
        <f>HASIL!AV77</f>
        <v>16</v>
      </c>
      <c r="AW86" s="47">
        <f>HASIL!AW77</f>
        <v>4</v>
      </c>
      <c r="AX86" s="23">
        <f>HASIL!AX77</f>
        <v>80</v>
      </c>
      <c r="AY86" s="24">
        <f t="shared" si="1178"/>
        <v>80</v>
      </c>
      <c r="AZ86" s="113" t="str">
        <f>IF(AY86&lt;$P$8,"-",IF(AY86&gt;=$P$8,"v"))</f>
        <v>v</v>
      </c>
      <c r="BA86" s="113" t="str">
        <f>IF(AY86&lt;$P$8,"v",IF(AY86&gt;=$P$8,"-"))</f>
        <v>-</v>
      </c>
      <c r="BB86" s="114" t="str">
        <f>IF(AY86&gt;=$P$8+20,"Pengayaan",IF(AY86&gt;=$P$8,"Tuntas",IF(AY86&lt;$P$8,"Remedial")))</f>
        <v>Tuntas</v>
      </c>
      <c r="BE86" s="22">
        <v>68</v>
      </c>
      <c r="BF86" s="82" t="str">
        <f t="shared" si="1179"/>
        <v/>
      </c>
      <c r="BG86" s="110" t="s">
        <v>35</v>
      </c>
      <c r="BH86" s="22" t="s">
        <v>36</v>
      </c>
      <c r="BI86" s="22" t="s">
        <v>37</v>
      </c>
      <c r="BJ86" s="22" t="s">
        <v>38</v>
      </c>
      <c r="BN86" s="22">
        <v>68</v>
      </c>
      <c r="BO86" s="27" t="str">
        <f t="shared" si="1180"/>
        <v/>
      </c>
      <c r="BP86" s="110" t="s">
        <v>35</v>
      </c>
      <c r="BQ86" s="22" t="s">
        <v>36</v>
      </c>
      <c r="BR86" s="22" t="s">
        <v>37</v>
      </c>
      <c r="BS86" s="22" t="s">
        <v>38</v>
      </c>
    </row>
    <row r="87" spans="1:71" x14ac:dyDescent="0.25">
      <c r="A87" s="37">
        <v>69</v>
      </c>
      <c r="B87" s="266">
        <f>HASIL!C78</f>
        <v>44173.313611111102</v>
      </c>
      <c r="C87" s="266"/>
      <c r="D87" s="255">
        <f>HASIL!E78</f>
        <v>44173.343263888899</v>
      </c>
      <c r="E87" s="256"/>
      <c r="F87" s="192">
        <f>HASIL!G78</f>
        <v>44173.343263888899</v>
      </c>
      <c r="G87" s="46" t="str">
        <f>HASIL!B78</f>
        <v>SISKA PUTRI</v>
      </c>
      <c r="H87" s="83">
        <f>HASIL!H78</f>
        <v>0</v>
      </c>
      <c r="I87" s="122">
        <f t="shared" si="1181"/>
        <v>0</v>
      </c>
      <c r="J87" s="83">
        <f>HASIL!J78</f>
        <v>5</v>
      </c>
      <c r="K87" s="122">
        <f t="shared" ref="K87" si="1236">J87</f>
        <v>5</v>
      </c>
      <c r="L87" s="83">
        <f>HASIL!L78</f>
        <v>0</v>
      </c>
      <c r="M87" s="122">
        <f t="shared" ref="M87" si="1237">L87</f>
        <v>0</v>
      </c>
      <c r="N87" s="83">
        <f>HASIL!N78</f>
        <v>0</v>
      </c>
      <c r="O87" s="122">
        <f t="shared" ref="O87" si="1238">N87</f>
        <v>0</v>
      </c>
      <c r="P87" s="83">
        <f>HASIL!P78</f>
        <v>0</v>
      </c>
      <c r="Q87" s="122">
        <f t="shared" ref="Q87" si="1239">P87</f>
        <v>0</v>
      </c>
      <c r="R87" s="83">
        <f>HASIL!R78</f>
        <v>5</v>
      </c>
      <c r="S87" s="122">
        <f t="shared" ref="S87" si="1240">R87</f>
        <v>5</v>
      </c>
      <c r="T87" s="83">
        <f>HASIL!T78</f>
        <v>5</v>
      </c>
      <c r="U87" s="122">
        <f t="shared" ref="U87" si="1241">T87</f>
        <v>5</v>
      </c>
      <c r="V87" s="83">
        <f>HASIL!V78</f>
        <v>0</v>
      </c>
      <c r="W87" s="122">
        <f t="shared" ref="W87" si="1242">V87</f>
        <v>0</v>
      </c>
      <c r="X87" s="83">
        <f>HASIL!X78</f>
        <v>5</v>
      </c>
      <c r="Y87" s="122">
        <f t="shared" ref="Y87" si="1243">X87</f>
        <v>5</v>
      </c>
      <c r="Z87" s="83">
        <f>HASIL!Z78</f>
        <v>0</v>
      </c>
      <c r="AA87" s="122">
        <f t="shared" ref="AA87" si="1244">Z87</f>
        <v>0</v>
      </c>
      <c r="AB87" s="83">
        <f>HASIL!AB78</f>
        <v>0</v>
      </c>
      <c r="AC87" s="122">
        <f t="shared" ref="AC87" si="1245">AB87</f>
        <v>0</v>
      </c>
      <c r="AD87" s="83">
        <f>HASIL!AD78</f>
        <v>0</v>
      </c>
      <c r="AE87" s="122">
        <f t="shared" ref="AE87" si="1246">AD87</f>
        <v>0</v>
      </c>
      <c r="AF87" s="83">
        <f>HASIL!AF78</f>
        <v>0</v>
      </c>
      <c r="AG87" s="122">
        <f t="shared" ref="AG87" si="1247">AF87</f>
        <v>0</v>
      </c>
      <c r="AH87" s="83">
        <f>HASIL!AH78</f>
        <v>5</v>
      </c>
      <c r="AI87" s="122">
        <f t="shared" ref="AI87" si="1248">AH87</f>
        <v>5</v>
      </c>
      <c r="AJ87" s="83">
        <f>HASIL!AJ78</f>
        <v>5</v>
      </c>
      <c r="AK87" s="122">
        <f t="shared" ref="AK87" si="1249">AJ87</f>
        <v>5</v>
      </c>
      <c r="AL87" s="83">
        <f>HASIL!AL78</f>
        <v>0</v>
      </c>
      <c r="AM87" s="122">
        <f t="shared" ref="AM87" si="1250">AL87</f>
        <v>0</v>
      </c>
      <c r="AN87" s="83">
        <f>HASIL!AN78</f>
        <v>5</v>
      </c>
      <c r="AO87" s="122">
        <f t="shared" ref="AO87" si="1251">AN87</f>
        <v>5</v>
      </c>
      <c r="AP87" s="83">
        <f>HASIL!AP78</f>
        <v>5</v>
      </c>
      <c r="AQ87" s="122">
        <f t="shared" ref="AQ87" si="1252">AP87</f>
        <v>5</v>
      </c>
      <c r="AR87" s="83">
        <f>HASIL!AR78</f>
        <v>0</v>
      </c>
      <c r="AS87" s="122">
        <f t="shared" ref="AS87" si="1253">AR87</f>
        <v>0</v>
      </c>
      <c r="AT87" s="83">
        <f>HASIL!AT78</f>
        <v>5</v>
      </c>
      <c r="AU87" s="122">
        <f t="shared" si="1177"/>
        <v>5</v>
      </c>
      <c r="AV87" s="47">
        <f>HASIL!AV78</f>
        <v>9</v>
      </c>
      <c r="AW87" s="47">
        <f>HASIL!AW78</f>
        <v>11</v>
      </c>
      <c r="AX87" s="23">
        <f>HASIL!AX78</f>
        <v>45</v>
      </c>
      <c r="AY87" s="24">
        <f t="shared" si="1178"/>
        <v>45</v>
      </c>
      <c r="AZ87" s="113" t="str">
        <f>IF(AY87&lt;$P$8,"-",IF(AY87&gt;=$P$8,"v"))</f>
        <v>-</v>
      </c>
      <c r="BA87" s="113" t="str">
        <f>IF(AY87&lt;$P$8,"v",IF(AY87&gt;=$P$8,"-"))</f>
        <v>v</v>
      </c>
      <c r="BB87" s="114" t="str">
        <f>IF(AY87&gt;=$P$8+20,"Pengayaan",IF(AY87&gt;=$P$8,"Tuntas",IF(AY87&lt;$P$8,"Remedial")))</f>
        <v>Remedial</v>
      </c>
      <c r="BE87" s="22">
        <v>69</v>
      </c>
      <c r="BF87" s="82" t="str">
        <f t="shared" si="1179"/>
        <v/>
      </c>
      <c r="BG87" s="110" t="s">
        <v>35</v>
      </c>
      <c r="BH87" s="22" t="s">
        <v>36</v>
      </c>
      <c r="BI87" s="22" t="s">
        <v>37</v>
      </c>
      <c r="BJ87" s="22" t="s">
        <v>38</v>
      </c>
      <c r="BN87" s="22">
        <v>69</v>
      </c>
      <c r="BO87" s="27" t="str">
        <f t="shared" si="1180"/>
        <v/>
      </c>
      <c r="BP87" s="110" t="s">
        <v>35</v>
      </c>
      <c r="BQ87" s="22" t="s">
        <v>36</v>
      </c>
      <c r="BR87" s="22" t="s">
        <v>37</v>
      </c>
      <c r="BS87" s="22" t="s">
        <v>38</v>
      </c>
    </row>
    <row r="88" spans="1:71" x14ac:dyDescent="0.25">
      <c r="A88" s="38">
        <v>70</v>
      </c>
      <c r="B88" s="266">
        <f>HASIL!C79</f>
        <v>44173.339236111096</v>
      </c>
      <c r="C88" s="266"/>
      <c r="D88" s="255">
        <f>HASIL!E79</f>
        <v>44173.343784722201</v>
      </c>
      <c r="E88" s="256"/>
      <c r="F88" s="192">
        <f>HASIL!G79</f>
        <v>44173.343784722201</v>
      </c>
      <c r="G88" s="46" t="str">
        <f>HASIL!B79</f>
        <v>AGIL PRASETYO</v>
      </c>
      <c r="H88" s="83">
        <f>HASIL!H79</f>
        <v>0</v>
      </c>
      <c r="I88" s="122">
        <f t="shared" si="1181"/>
        <v>0</v>
      </c>
      <c r="J88" s="83">
        <f>HASIL!J79</f>
        <v>0</v>
      </c>
      <c r="K88" s="122">
        <f t="shared" ref="K88" si="1254">J88</f>
        <v>0</v>
      </c>
      <c r="L88" s="83">
        <f>HASIL!L79</f>
        <v>0</v>
      </c>
      <c r="M88" s="122">
        <f t="shared" ref="M88" si="1255">L88</f>
        <v>0</v>
      </c>
      <c r="N88" s="83">
        <f>HASIL!N79</f>
        <v>0</v>
      </c>
      <c r="O88" s="122">
        <f t="shared" ref="O88" si="1256">N88</f>
        <v>0</v>
      </c>
      <c r="P88" s="83">
        <f>HASIL!P79</f>
        <v>0</v>
      </c>
      <c r="Q88" s="122">
        <f t="shared" ref="Q88" si="1257">P88</f>
        <v>0</v>
      </c>
      <c r="R88" s="83">
        <f>HASIL!R79</f>
        <v>0</v>
      </c>
      <c r="S88" s="122">
        <f t="shared" ref="S88" si="1258">R88</f>
        <v>0</v>
      </c>
      <c r="T88" s="83">
        <f>HASIL!T79</f>
        <v>5</v>
      </c>
      <c r="U88" s="122">
        <f t="shared" ref="U88" si="1259">T88</f>
        <v>5</v>
      </c>
      <c r="V88" s="83">
        <f>HASIL!V79</f>
        <v>0</v>
      </c>
      <c r="W88" s="122">
        <f t="shared" ref="W88" si="1260">V88</f>
        <v>0</v>
      </c>
      <c r="X88" s="83">
        <f>HASIL!X79</f>
        <v>5</v>
      </c>
      <c r="Y88" s="122">
        <f t="shared" ref="Y88" si="1261">X88</f>
        <v>5</v>
      </c>
      <c r="Z88" s="83">
        <f>HASIL!Z79</f>
        <v>5</v>
      </c>
      <c r="AA88" s="122">
        <f t="shared" ref="AA88" si="1262">Z88</f>
        <v>5</v>
      </c>
      <c r="AB88" s="83">
        <f>HASIL!AB79</f>
        <v>0</v>
      </c>
      <c r="AC88" s="122">
        <f t="shared" ref="AC88" si="1263">AB88</f>
        <v>0</v>
      </c>
      <c r="AD88" s="83">
        <f>HASIL!AD79</f>
        <v>0</v>
      </c>
      <c r="AE88" s="122">
        <f t="shared" ref="AE88" si="1264">AD88</f>
        <v>0</v>
      </c>
      <c r="AF88" s="83">
        <f>HASIL!AF79</f>
        <v>5</v>
      </c>
      <c r="AG88" s="122">
        <f t="shared" ref="AG88" si="1265">AF88</f>
        <v>5</v>
      </c>
      <c r="AH88" s="83">
        <f>HASIL!AH79</f>
        <v>5</v>
      </c>
      <c r="AI88" s="122">
        <f t="shared" ref="AI88" si="1266">AH88</f>
        <v>5</v>
      </c>
      <c r="AJ88" s="83">
        <f>HASIL!AJ79</f>
        <v>0</v>
      </c>
      <c r="AK88" s="122">
        <f t="shared" ref="AK88" si="1267">AJ88</f>
        <v>0</v>
      </c>
      <c r="AL88" s="83">
        <f>HASIL!AL79</f>
        <v>5</v>
      </c>
      <c r="AM88" s="122">
        <f t="shared" ref="AM88" si="1268">AL88</f>
        <v>5</v>
      </c>
      <c r="AN88" s="83">
        <f>HASIL!AN79</f>
        <v>5</v>
      </c>
      <c r="AO88" s="122">
        <f t="shared" ref="AO88" si="1269">AN88</f>
        <v>5</v>
      </c>
      <c r="AP88" s="83">
        <f>HASIL!AP79</f>
        <v>0</v>
      </c>
      <c r="AQ88" s="122">
        <f t="shared" ref="AQ88" si="1270">AP88</f>
        <v>0</v>
      </c>
      <c r="AR88" s="83">
        <f>HASIL!AR79</f>
        <v>5</v>
      </c>
      <c r="AS88" s="122">
        <f t="shared" ref="AS88" si="1271">AR88</f>
        <v>5</v>
      </c>
      <c r="AT88" s="83">
        <f>HASIL!AT79</f>
        <v>5</v>
      </c>
      <c r="AU88" s="122">
        <f t="shared" si="1177"/>
        <v>5</v>
      </c>
      <c r="AV88" s="47">
        <f>HASIL!AV79</f>
        <v>9</v>
      </c>
      <c r="AW88" s="47">
        <f>HASIL!AW79</f>
        <v>11</v>
      </c>
      <c r="AX88" s="23">
        <f>HASIL!AX79</f>
        <v>45</v>
      </c>
      <c r="AY88" s="24">
        <f t="shared" si="1178"/>
        <v>45</v>
      </c>
      <c r="AZ88" s="113" t="str">
        <f>IF(AY88&lt;$P$8,"-",IF(AY88&gt;=$P$8,"v"))</f>
        <v>-</v>
      </c>
      <c r="BA88" s="113" t="str">
        <f>IF(AY88&lt;$P$8,"v",IF(AY88&gt;=$P$8,"-"))</f>
        <v>v</v>
      </c>
      <c r="BB88" s="114" t="str">
        <f>IF(AY88&gt;=$P$8+20,"Pengayaan",IF(AY88&gt;=$P$8,"Tuntas",IF(AY88&lt;$P$8,"Remedial")))</f>
        <v>Remedial</v>
      </c>
      <c r="BE88" s="22">
        <v>70</v>
      </c>
      <c r="BF88" s="82" t="str">
        <f t="shared" si="1179"/>
        <v/>
      </c>
      <c r="BG88" s="110" t="s">
        <v>35</v>
      </c>
      <c r="BH88" s="22" t="s">
        <v>36</v>
      </c>
      <c r="BI88" s="22" t="s">
        <v>37</v>
      </c>
      <c r="BJ88" s="22" t="s">
        <v>38</v>
      </c>
      <c r="BN88" s="22">
        <v>70</v>
      </c>
      <c r="BO88" s="27" t="str">
        <f t="shared" si="1180"/>
        <v/>
      </c>
      <c r="BP88" s="110" t="s">
        <v>35</v>
      </c>
      <c r="BQ88" s="22" t="s">
        <v>36</v>
      </c>
      <c r="BR88" s="22" t="s">
        <v>37</v>
      </c>
      <c r="BS88" s="22" t="s">
        <v>38</v>
      </c>
    </row>
    <row r="89" spans="1:71" x14ac:dyDescent="0.25">
      <c r="A89" s="37">
        <v>71</v>
      </c>
      <c r="B89" s="266">
        <f>HASIL!C80</f>
        <v>44173.313148148103</v>
      </c>
      <c r="C89" s="266"/>
      <c r="D89" s="255">
        <f>HASIL!E80</f>
        <v>44173.344363425902</v>
      </c>
      <c r="E89" s="256"/>
      <c r="F89" s="192">
        <f>HASIL!G80</f>
        <v>44173.344363425902</v>
      </c>
      <c r="G89" s="46" t="str">
        <f>HASIL!B80</f>
        <v>DEWI DEWI</v>
      </c>
      <c r="H89" s="83">
        <f>HASIL!H80</f>
        <v>0</v>
      </c>
      <c r="I89" s="122">
        <f t="shared" si="1181"/>
        <v>0</v>
      </c>
      <c r="J89" s="83">
        <f>HASIL!J80</f>
        <v>5</v>
      </c>
      <c r="K89" s="122">
        <f t="shared" ref="K89" si="1272">J89</f>
        <v>5</v>
      </c>
      <c r="L89" s="83">
        <f>HASIL!L80</f>
        <v>0</v>
      </c>
      <c r="M89" s="122">
        <f t="shared" ref="M89" si="1273">L89</f>
        <v>0</v>
      </c>
      <c r="N89" s="83">
        <f>HASIL!N80</f>
        <v>0</v>
      </c>
      <c r="O89" s="122">
        <f t="shared" ref="O89" si="1274">N89</f>
        <v>0</v>
      </c>
      <c r="P89" s="83">
        <f>HASIL!P80</f>
        <v>5</v>
      </c>
      <c r="Q89" s="122">
        <f t="shared" ref="Q89" si="1275">P89</f>
        <v>5</v>
      </c>
      <c r="R89" s="83">
        <f>HASIL!R80</f>
        <v>5</v>
      </c>
      <c r="S89" s="122">
        <f t="shared" ref="S89" si="1276">R89</f>
        <v>5</v>
      </c>
      <c r="T89" s="83">
        <f>HASIL!T80</f>
        <v>0</v>
      </c>
      <c r="U89" s="122">
        <f t="shared" ref="U89" si="1277">T89</f>
        <v>0</v>
      </c>
      <c r="V89" s="83">
        <f>HASIL!V80</f>
        <v>5</v>
      </c>
      <c r="W89" s="122">
        <f t="shared" ref="W89" si="1278">V89</f>
        <v>5</v>
      </c>
      <c r="X89" s="83">
        <f>HASIL!X80</f>
        <v>5</v>
      </c>
      <c r="Y89" s="122">
        <f t="shared" ref="Y89" si="1279">X89</f>
        <v>5</v>
      </c>
      <c r="Z89" s="83">
        <f>HASIL!Z80</f>
        <v>5</v>
      </c>
      <c r="AA89" s="122">
        <f t="shared" ref="AA89" si="1280">Z89</f>
        <v>5</v>
      </c>
      <c r="AB89" s="83">
        <f>HASIL!AB80</f>
        <v>5</v>
      </c>
      <c r="AC89" s="122">
        <f t="shared" ref="AC89" si="1281">AB89</f>
        <v>5</v>
      </c>
      <c r="AD89" s="83">
        <f>HASIL!AD80</f>
        <v>5</v>
      </c>
      <c r="AE89" s="122">
        <f t="shared" ref="AE89" si="1282">AD89</f>
        <v>5</v>
      </c>
      <c r="AF89" s="83">
        <f>HASIL!AF80</f>
        <v>5</v>
      </c>
      <c r="AG89" s="122">
        <f t="shared" ref="AG89" si="1283">AF89</f>
        <v>5</v>
      </c>
      <c r="AH89" s="83">
        <f>HASIL!AH80</f>
        <v>5</v>
      </c>
      <c r="AI89" s="122">
        <f t="shared" ref="AI89" si="1284">AH89</f>
        <v>5</v>
      </c>
      <c r="AJ89" s="83">
        <f>HASIL!AJ80</f>
        <v>5</v>
      </c>
      <c r="AK89" s="122">
        <f t="shared" ref="AK89" si="1285">AJ89</f>
        <v>5</v>
      </c>
      <c r="AL89" s="83">
        <f>HASIL!AL80</f>
        <v>5</v>
      </c>
      <c r="AM89" s="122">
        <f t="shared" ref="AM89" si="1286">AL89</f>
        <v>5</v>
      </c>
      <c r="AN89" s="83">
        <f>HASIL!AN80</f>
        <v>5</v>
      </c>
      <c r="AO89" s="122">
        <f t="shared" ref="AO89" si="1287">AN89</f>
        <v>5</v>
      </c>
      <c r="AP89" s="83">
        <f>HASIL!AP80</f>
        <v>5</v>
      </c>
      <c r="AQ89" s="122">
        <f t="shared" ref="AQ89" si="1288">AP89</f>
        <v>5</v>
      </c>
      <c r="AR89" s="83">
        <f>HASIL!AR80</f>
        <v>5</v>
      </c>
      <c r="AS89" s="122">
        <f t="shared" ref="AS89" si="1289">AR89</f>
        <v>5</v>
      </c>
      <c r="AT89" s="83">
        <f>HASIL!AT80</f>
        <v>5</v>
      </c>
      <c r="AU89" s="122">
        <f t="shared" si="1177"/>
        <v>5</v>
      </c>
      <c r="AV89" s="47">
        <f>HASIL!AV80</f>
        <v>16</v>
      </c>
      <c r="AW89" s="47">
        <f>HASIL!AW80</f>
        <v>4</v>
      </c>
      <c r="AX89" s="23">
        <f>HASIL!AX80</f>
        <v>80</v>
      </c>
      <c r="AY89" s="24">
        <f t="shared" si="1178"/>
        <v>80</v>
      </c>
      <c r="AZ89" s="113" t="str">
        <f>IF(AY89&lt;$P$8,"-",IF(AY89&gt;=$P$8,"v"))</f>
        <v>v</v>
      </c>
      <c r="BA89" s="113" t="str">
        <f>IF(AY89&lt;$P$8,"v",IF(AY89&gt;=$P$8,"-"))</f>
        <v>-</v>
      </c>
      <c r="BB89" s="114" t="str">
        <f>IF(AY89&gt;=$P$8+20,"Pengayaan",IF(AY89&gt;=$P$8,"Tuntas",IF(AY89&lt;$P$8,"Remedial")))</f>
        <v>Tuntas</v>
      </c>
      <c r="BE89" s="22">
        <v>71</v>
      </c>
      <c r="BF89" s="82" t="str">
        <f t="shared" si="1179"/>
        <v/>
      </c>
      <c r="BG89" s="110" t="s">
        <v>35</v>
      </c>
      <c r="BH89" s="22" t="s">
        <v>36</v>
      </c>
      <c r="BI89" s="22" t="s">
        <v>37</v>
      </c>
      <c r="BJ89" s="22" t="s">
        <v>38</v>
      </c>
      <c r="BN89" s="22">
        <v>71</v>
      </c>
      <c r="BO89" s="27" t="str">
        <f t="shared" si="1180"/>
        <v/>
      </c>
      <c r="BP89" s="110" t="s">
        <v>35</v>
      </c>
      <c r="BQ89" s="22" t="s">
        <v>36</v>
      </c>
      <c r="BR89" s="22" t="s">
        <v>37</v>
      </c>
      <c r="BS89" s="22" t="s">
        <v>38</v>
      </c>
    </row>
    <row r="90" spans="1:71" x14ac:dyDescent="0.25">
      <c r="A90" s="38">
        <v>72</v>
      </c>
      <c r="B90" s="266">
        <f>HASIL!C81</f>
        <v>44173.3274074074</v>
      </c>
      <c r="C90" s="266"/>
      <c r="D90" s="255">
        <f>HASIL!E81</f>
        <v>44173.3444212963</v>
      </c>
      <c r="E90" s="256"/>
      <c r="F90" s="192">
        <f>HASIL!G81</f>
        <v>44173.3444212963</v>
      </c>
      <c r="G90" s="46" t="str">
        <f>HASIL!B81</f>
        <v>MELISA MELISA</v>
      </c>
      <c r="H90" s="83">
        <f>HASIL!H81</f>
        <v>5</v>
      </c>
      <c r="I90" s="122">
        <f t="shared" si="1181"/>
        <v>5</v>
      </c>
      <c r="J90" s="83">
        <f>HASIL!J81</f>
        <v>5</v>
      </c>
      <c r="K90" s="122">
        <f t="shared" ref="K90" si="1290">J90</f>
        <v>5</v>
      </c>
      <c r="L90" s="83">
        <f>HASIL!L81</f>
        <v>0</v>
      </c>
      <c r="M90" s="122">
        <f t="shared" ref="M90" si="1291">L90</f>
        <v>0</v>
      </c>
      <c r="N90" s="83">
        <f>HASIL!N81</f>
        <v>5</v>
      </c>
      <c r="O90" s="122">
        <f t="shared" ref="O90" si="1292">N90</f>
        <v>5</v>
      </c>
      <c r="P90" s="83">
        <f>HASIL!P81</f>
        <v>0</v>
      </c>
      <c r="Q90" s="122">
        <f t="shared" ref="Q90" si="1293">P90</f>
        <v>0</v>
      </c>
      <c r="R90" s="83">
        <f>HASIL!R81</f>
        <v>0</v>
      </c>
      <c r="S90" s="122">
        <f t="shared" ref="S90" si="1294">R90</f>
        <v>0</v>
      </c>
      <c r="T90" s="83">
        <f>HASIL!T81</f>
        <v>0</v>
      </c>
      <c r="U90" s="122">
        <f t="shared" ref="U90" si="1295">T90</f>
        <v>0</v>
      </c>
      <c r="V90" s="83">
        <f>HASIL!V81</f>
        <v>0</v>
      </c>
      <c r="W90" s="122">
        <f t="shared" ref="W90" si="1296">V90</f>
        <v>0</v>
      </c>
      <c r="X90" s="83">
        <f>HASIL!X81</f>
        <v>5</v>
      </c>
      <c r="Y90" s="122">
        <f t="shared" ref="Y90" si="1297">X90</f>
        <v>5</v>
      </c>
      <c r="Z90" s="83">
        <f>HASIL!Z81</f>
        <v>0</v>
      </c>
      <c r="AA90" s="122">
        <f t="shared" ref="AA90" si="1298">Z90</f>
        <v>0</v>
      </c>
      <c r="AB90" s="83">
        <f>HASIL!AB81</f>
        <v>0</v>
      </c>
      <c r="AC90" s="122">
        <f t="shared" ref="AC90" si="1299">AB90</f>
        <v>0</v>
      </c>
      <c r="AD90" s="83">
        <f>HASIL!AD81</f>
        <v>0</v>
      </c>
      <c r="AE90" s="122">
        <f t="shared" ref="AE90" si="1300">AD90</f>
        <v>0</v>
      </c>
      <c r="AF90" s="83">
        <f>HASIL!AF81</f>
        <v>5</v>
      </c>
      <c r="AG90" s="122">
        <f t="shared" ref="AG90" si="1301">AF90</f>
        <v>5</v>
      </c>
      <c r="AH90" s="83">
        <f>HASIL!AH81</f>
        <v>0</v>
      </c>
      <c r="AI90" s="122">
        <f t="shared" ref="AI90" si="1302">AH90</f>
        <v>0</v>
      </c>
      <c r="AJ90" s="83">
        <f>HASIL!AJ81</f>
        <v>5</v>
      </c>
      <c r="AK90" s="122">
        <f t="shared" ref="AK90" si="1303">AJ90</f>
        <v>5</v>
      </c>
      <c r="AL90" s="83">
        <f>HASIL!AL81</f>
        <v>5</v>
      </c>
      <c r="AM90" s="122">
        <f t="shared" ref="AM90" si="1304">AL90</f>
        <v>5</v>
      </c>
      <c r="AN90" s="83">
        <f>HASIL!AN81</f>
        <v>0</v>
      </c>
      <c r="AO90" s="122">
        <f t="shared" ref="AO90" si="1305">AN90</f>
        <v>0</v>
      </c>
      <c r="AP90" s="83">
        <f>HASIL!AP81</f>
        <v>5</v>
      </c>
      <c r="AQ90" s="122">
        <f t="shared" ref="AQ90" si="1306">AP90</f>
        <v>5</v>
      </c>
      <c r="AR90" s="83">
        <f>HASIL!AR81</f>
        <v>0</v>
      </c>
      <c r="AS90" s="122">
        <f t="shared" ref="AS90" si="1307">AR90</f>
        <v>0</v>
      </c>
      <c r="AT90" s="83">
        <f>HASIL!AT81</f>
        <v>5</v>
      </c>
      <c r="AU90" s="122">
        <f t="shared" si="1177"/>
        <v>5</v>
      </c>
      <c r="AV90" s="47">
        <f>HASIL!AV81</f>
        <v>9</v>
      </c>
      <c r="AW90" s="47">
        <f>HASIL!AW81</f>
        <v>11</v>
      </c>
      <c r="AX90" s="23">
        <f>HASIL!AX81</f>
        <v>45</v>
      </c>
      <c r="AY90" s="24">
        <f t="shared" si="1178"/>
        <v>45</v>
      </c>
      <c r="AZ90" s="113" t="str">
        <f>IF(AY90&lt;$P$8,"-",IF(AY90&gt;=$P$8,"v"))</f>
        <v>-</v>
      </c>
      <c r="BA90" s="113" t="str">
        <f>IF(AY90&lt;$P$8,"v",IF(AY90&gt;=$P$8,"-"))</f>
        <v>v</v>
      </c>
      <c r="BB90" s="114" t="str">
        <f>IF(AY90&gt;=$P$8+20,"Pengayaan",IF(AY90&gt;=$P$8,"Tuntas",IF(AY90&lt;$P$8,"Remedial")))</f>
        <v>Remedial</v>
      </c>
      <c r="BE90" s="22">
        <v>72</v>
      </c>
      <c r="BF90" s="82" t="str">
        <f t="shared" si="1179"/>
        <v/>
      </c>
      <c r="BG90" s="110" t="s">
        <v>35</v>
      </c>
      <c r="BH90" s="22" t="s">
        <v>36</v>
      </c>
      <c r="BI90" s="22" t="s">
        <v>37</v>
      </c>
      <c r="BJ90" s="22" t="s">
        <v>38</v>
      </c>
      <c r="BN90" s="22">
        <v>72</v>
      </c>
      <c r="BO90" s="27" t="str">
        <f t="shared" si="1180"/>
        <v/>
      </c>
      <c r="BP90" s="110" t="s">
        <v>35</v>
      </c>
      <c r="BQ90" s="22" t="s">
        <v>36</v>
      </c>
      <c r="BR90" s="22" t="s">
        <v>37</v>
      </c>
      <c r="BS90" s="22" t="s">
        <v>38</v>
      </c>
    </row>
    <row r="91" spans="1:71" x14ac:dyDescent="0.25">
      <c r="A91" s="37">
        <v>73</v>
      </c>
      <c r="B91" s="266">
        <f>HASIL!C82</f>
        <v>44173.331342592603</v>
      </c>
      <c r="C91" s="266"/>
      <c r="D91" s="255">
        <f>HASIL!E82</f>
        <v>44173.344849537003</v>
      </c>
      <c r="E91" s="256"/>
      <c r="F91" s="192">
        <f>HASIL!G82</f>
        <v>44173.344849537003</v>
      </c>
      <c r="G91" s="46" t="str">
        <f>HASIL!B82</f>
        <v>TIKA RAHAYU</v>
      </c>
      <c r="H91" s="83">
        <f>HASIL!H82</f>
        <v>5</v>
      </c>
      <c r="I91" s="122">
        <f t="shared" si="1181"/>
        <v>5</v>
      </c>
      <c r="J91" s="83">
        <f>HASIL!J82</f>
        <v>5</v>
      </c>
      <c r="K91" s="122">
        <f t="shared" ref="K91" si="1308">J91</f>
        <v>5</v>
      </c>
      <c r="L91" s="83">
        <f>HASIL!L82</f>
        <v>0</v>
      </c>
      <c r="M91" s="122">
        <f t="shared" ref="M91" si="1309">L91</f>
        <v>0</v>
      </c>
      <c r="N91" s="83">
        <f>HASIL!N82</f>
        <v>0</v>
      </c>
      <c r="O91" s="122">
        <f t="shared" ref="O91" si="1310">N91</f>
        <v>0</v>
      </c>
      <c r="P91" s="83">
        <f>HASIL!P82</f>
        <v>0</v>
      </c>
      <c r="Q91" s="122">
        <f t="shared" ref="Q91" si="1311">P91</f>
        <v>0</v>
      </c>
      <c r="R91" s="83">
        <f>HASIL!R82</f>
        <v>0</v>
      </c>
      <c r="S91" s="122">
        <f t="shared" ref="S91" si="1312">R91</f>
        <v>0</v>
      </c>
      <c r="T91" s="83">
        <f>HASIL!T82</f>
        <v>5</v>
      </c>
      <c r="U91" s="122">
        <f t="shared" ref="U91" si="1313">T91</f>
        <v>5</v>
      </c>
      <c r="V91" s="83">
        <f>HASIL!V82</f>
        <v>0</v>
      </c>
      <c r="W91" s="122">
        <f t="shared" ref="W91" si="1314">V91</f>
        <v>0</v>
      </c>
      <c r="X91" s="83">
        <f>HASIL!X82</f>
        <v>0</v>
      </c>
      <c r="Y91" s="122">
        <f t="shared" ref="Y91" si="1315">X91</f>
        <v>0</v>
      </c>
      <c r="Z91" s="83">
        <f>HASIL!Z82</f>
        <v>5</v>
      </c>
      <c r="AA91" s="122">
        <f t="shared" ref="AA91" si="1316">Z91</f>
        <v>5</v>
      </c>
      <c r="AB91" s="83">
        <f>HASIL!AB82</f>
        <v>0</v>
      </c>
      <c r="AC91" s="122">
        <f t="shared" ref="AC91" si="1317">AB91</f>
        <v>0</v>
      </c>
      <c r="AD91" s="83">
        <f>HASIL!AD82</f>
        <v>0</v>
      </c>
      <c r="AE91" s="122">
        <f t="shared" ref="AE91" si="1318">AD91</f>
        <v>0</v>
      </c>
      <c r="AF91" s="83">
        <f>HASIL!AF82</f>
        <v>0</v>
      </c>
      <c r="AG91" s="122">
        <f t="shared" ref="AG91" si="1319">AF91</f>
        <v>0</v>
      </c>
      <c r="AH91" s="83">
        <f>HASIL!AH82</f>
        <v>0</v>
      </c>
      <c r="AI91" s="122">
        <f t="shared" ref="AI91" si="1320">AH91</f>
        <v>0</v>
      </c>
      <c r="AJ91" s="83">
        <f>HASIL!AJ82</f>
        <v>5</v>
      </c>
      <c r="AK91" s="122">
        <f t="shared" ref="AK91" si="1321">AJ91</f>
        <v>5</v>
      </c>
      <c r="AL91" s="83">
        <f>HASIL!AL82</f>
        <v>0</v>
      </c>
      <c r="AM91" s="122">
        <f t="shared" ref="AM91" si="1322">AL91</f>
        <v>0</v>
      </c>
      <c r="AN91" s="83">
        <f>HASIL!AN82</f>
        <v>0</v>
      </c>
      <c r="AO91" s="122">
        <f t="shared" ref="AO91" si="1323">AN91</f>
        <v>0</v>
      </c>
      <c r="AP91" s="83">
        <f>HASIL!AP82</f>
        <v>0</v>
      </c>
      <c r="AQ91" s="122">
        <f t="shared" ref="AQ91" si="1324">AP91</f>
        <v>0</v>
      </c>
      <c r="AR91" s="83">
        <f>HASIL!AR82</f>
        <v>0</v>
      </c>
      <c r="AS91" s="122">
        <f t="shared" ref="AS91" si="1325">AR91</f>
        <v>0</v>
      </c>
      <c r="AT91" s="83">
        <f>HASIL!AT82</f>
        <v>0</v>
      </c>
      <c r="AU91" s="122">
        <f t="shared" si="1177"/>
        <v>0</v>
      </c>
      <c r="AV91" s="47">
        <f>HASIL!AV82</f>
        <v>5</v>
      </c>
      <c r="AW91" s="47">
        <f>HASIL!AW82</f>
        <v>15</v>
      </c>
      <c r="AX91" s="23">
        <f>HASIL!AX82</f>
        <v>25</v>
      </c>
      <c r="AY91" s="24">
        <f t="shared" si="1178"/>
        <v>25</v>
      </c>
      <c r="AZ91" s="113" t="str">
        <f>IF(AY91&lt;$P$8,"-",IF(AY91&gt;=$P$8,"v"))</f>
        <v>-</v>
      </c>
      <c r="BA91" s="113" t="str">
        <f>IF(AY91&lt;$P$8,"v",IF(AY91&gt;=$P$8,"-"))</f>
        <v>v</v>
      </c>
      <c r="BB91" s="114" t="str">
        <f>IF(AY91&gt;=$P$8+20,"Pengayaan",IF(AY91&gt;=$P$8,"Tuntas",IF(AY91&lt;$P$8,"Remedial")))</f>
        <v>Remedial</v>
      </c>
      <c r="BE91" s="22">
        <v>73</v>
      </c>
      <c r="BF91" s="82" t="str">
        <f t="shared" si="1179"/>
        <v/>
      </c>
      <c r="BG91" s="110" t="s">
        <v>35</v>
      </c>
      <c r="BH91" s="22" t="s">
        <v>36</v>
      </c>
      <c r="BI91" s="22" t="s">
        <v>37</v>
      </c>
      <c r="BJ91" s="22" t="s">
        <v>38</v>
      </c>
      <c r="BN91" s="22">
        <v>73</v>
      </c>
      <c r="BO91" s="27" t="str">
        <f t="shared" si="1180"/>
        <v/>
      </c>
      <c r="BP91" s="110" t="s">
        <v>35</v>
      </c>
      <c r="BQ91" s="22" t="s">
        <v>36</v>
      </c>
      <c r="BR91" s="22" t="s">
        <v>37</v>
      </c>
      <c r="BS91" s="22" t="s">
        <v>38</v>
      </c>
    </row>
    <row r="92" spans="1:71" x14ac:dyDescent="0.25">
      <c r="A92" s="38">
        <v>74</v>
      </c>
      <c r="B92" s="266">
        <f>HASIL!C83</f>
        <v>44173.317627314798</v>
      </c>
      <c r="C92" s="266"/>
      <c r="D92" s="255">
        <f>HASIL!E83</f>
        <v>44173.3449189815</v>
      </c>
      <c r="E92" s="256"/>
      <c r="F92" s="192">
        <f>HASIL!G83</f>
        <v>44173.3449189815</v>
      </c>
      <c r="G92" s="46" t="str">
        <f>HASIL!B83</f>
        <v>SELVI SELTIA</v>
      </c>
      <c r="H92" s="83">
        <f>HASIL!H83</f>
        <v>0</v>
      </c>
      <c r="I92" s="122">
        <f t="shared" si="1181"/>
        <v>0</v>
      </c>
      <c r="J92" s="83">
        <f>HASIL!J83</f>
        <v>0</v>
      </c>
      <c r="K92" s="122">
        <f t="shared" ref="K92" si="1326">J92</f>
        <v>0</v>
      </c>
      <c r="L92" s="83">
        <f>HASIL!L83</f>
        <v>5</v>
      </c>
      <c r="M92" s="122">
        <f t="shared" ref="M92" si="1327">L92</f>
        <v>5</v>
      </c>
      <c r="N92" s="83">
        <f>HASIL!N83</f>
        <v>5</v>
      </c>
      <c r="O92" s="122">
        <f t="shared" ref="O92" si="1328">N92</f>
        <v>5</v>
      </c>
      <c r="P92" s="83">
        <f>HASIL!P83</f>
        <v>5</v>
      </c>
      <c r="Q92" s="122">
        <f t="shared" ref="Q92" si="1329">P92</f>
        <v>5</v>
      </c>
      <c r="R92" s="83">
        <f>HASIL!R83</f>
        <v>5</v>
      </c>
      <c r="S92" s="122">
        <f t="shared" ref="S92" si="1330">R92</f>
        <v>5</v>
      </c>
      <c r="T92" s="83">
        <f>HASIL!T83</f>
        <v>5</v>
      </c>
      <c r="U92" s="122">
        <f t="shared" ref="U92" si="1331">T92</f>
        <v>5</v>
      </c>
      <c r="V92" s="83">
        <f>HASIL!V83</f>
        <v>5</v>
      </c>
      <c r="W92" s="122">
        <f t="shared" ref="W92" si="1332">V92</f>
        <v>5</v>
      </c>
      <c r="X92" s="83">
        <f>HASIL!X83</f>
        <v>5</v>
      </c>
      <c r="Y92" s="122">
        <f t="shared" ref="Y92" si="1333">X92</f>
        <v>5</v>
      </c>
      <c r="Z92" s="83">
        <f>HASIL!Z83</f>
        <v>5</v>
      </c>
      <c r="AA92" s="122">
        <f t="shared" ref="AA92" si="1334">Z92</f>
        <v>5</v>
      </c>
      <c r="AB92" s="83">
        <f>HASIL!AB83</f>
        <v>5</v>
      </c>
      <c r="AC92" s="122">
        <f t="shared" ref="AC92" si="1335">AB92</f>
        <v>5</v>
      </c>
      <c r="AD92" s="83">
        <f>HASIL!AD83</f>
        <v>5</v>
      </c>
      <c r="AE92" s="122">
        <f t="shared" ref="AE92" si="1336">AD92</f>
        <v>5</v>
      </c>
      <c r="AF92" s="83">
        <f>HASIL!AF83</f>
        <v>5</v>
      </c>
      <c r="AG92" s="122">
        <f t="shared" ref="AG92" si="1337">AF92</f>
        <v>5</v>
      </c>
      <c r="AH92" s="83">
        <f>HASIL!AH83</f>
        <v>5</v>
      </c>
      <c r="AI92" s="122">
        <f t="shared" ref="AI92" si="1338">AH92</f>
        <v>5</v>
      </c>
      <c r="AJ92" s="83">
        <f>HASIL!AJ83</f>
        <v>5</v>
      </c>
      <c r="AK92" s="122">
        <f t="shared" ref="AK92" si="1339">AJ92</f>
        <v>5</v>
      </c>
      <c r="AL92" s="83">
        <f>HASIL!AL83</f>
        <v>5</v>
      </c>
      <c r="AM92" s="122">
        <f t="shared" ref="AM92" si="1340">AL92</f>
        <v>5</v>
      </c>
      <c r="AN92" s="83">
        <f>HASIL!AN83</f>
        <v>5</v>
      </c>
      <c r="AO92" s="122">
        <f t="shared" ref="AO92" si="1341">AN92</f>
        <v>5</v>
      </c>
      <c r="AP92" s="83">
        <f>HASIL!AP83</f>
        <v>5</v>
      </c>
      <c r="AQ92" s="122">
        <f t="shared" ref="AQ92" si="1342">AP92</f>
        <v>5</v>
      </c>
      <c r="AR92" s="83">
        <f>HASIL!AR83</f>
        <v>5</v>
      </c>
      <c r="AS92" s="122">
        <f t="shared" ref="AS92" si="1343">AR92</f>
        <v>5</v>
      </c>
      <c r="AT92" s="83">
        <f>HASIL!AT83</f>
        <v>5</v>
      </c>
      <c r="AU92" s="122">
        <f t="shared" si="1177"/>
        <v>5</v>
      </c>
      <c r="AV92" s="47">
        <f>HASIL!AV83</f>
        <v>18</v>
      </c>
      <c r="AW92" s="47">
        <f>HASIL!AW83</f>
        <v>2</v>
      </c>
      <c r="AX92" s="23">
        <f>HASIL!AX83</f>
        <v>90</v>
      </c>
      <c r="AY92" s="24">
        <f t="shared" si="1178"/>
        <v>90</v>
      </c>
      <c r="AZ92" s="113" t="str">
        <f>IF(AY92&lt;$P$8,"-",IF(AY92&gt;=$P$8,"v"))</f>
        <v>v</v>
      </c>
      <c r="BA92" s="113" t="str">
        <f>IF(AY92&lt;$P$8,"v",IF(AY92&gt;=$P$8,"-"))</f>
        <v>-</v>
      </c>
      <c r="BB92" s="114" t="str">
        <f>IF(AY92&gt;=$P$8+20,"Pengayaan",IF(AY92&gt;=$P$8,"Tuntas",IF(AY92&lt;$P$8,"Remedial")))</f>
        <v>Tuntas</v>
      </c>
      <c r="BE92" s="22">
        <v>74</v>
      </c>
      <c r="BF92" s="82" t="str">
        <f t="shared" si="1179"/>
        <v/>
      </c>
      <c r="BG92" s="110" t="s">
        <v>35</v>
      </c>
      <c r="BH92" s="22" t="s">
        <v>36</v>
      </c>
      <c r="BI92" s="22" t="s">
        <v>37</v>
      </c>
      <c r="BJ92" s="22" t="s">
        <v>38</v>
      </c>
      <c r="BN92" s="22">
        <v>74</v>
      </c>
      <c r="BO92" s="27" t="str">
        <f t="shared" si="1180"/>
        <v/>
      </c>
      <c r="BP92" s="110" t="s">
        <v>35</v>
      </c>
      <c r="BQ92" s="22" t="s">
        <v>36</v>
      </c>
      <c r="BR92" s="22" t="s">
        <v>37</v>
      </c>
      <c r="BS92" s="22" t="s">
        <v>38</v>
      </c>
    </row>
    <row r="93" spans="1:71" x14ac:dyDescent="0.25">
      <c r="A93" s="37">
        <v>75</v>
      </c>
      <c r="B93" s="266">
        <f>HASIL!C84</f>
        <v>44173.332974536999</v>
      </c>
      <c r="C93" s="266"/>
      <c r="D93" s="255">
        <f>HASIL!E84</f>
        <v>44173.3450115741</v>
      </c>
      <c r="E93" s="256"/>
      <c r="F93" s="192">
        <f>HASIL!G84</f>
        <v>44173.3450115741</v>
      </c>
      <c r="G93" s="46" t="str">
        <f>HASIL!B84</f>
        <v>SAMSUL MUARIF</v>
      </c>
      <c r="H93" s="83">
        <f>HASIL!H84</f>
        <v>0</v>
      </c>
      <c r="I93" s="122">
        <f t="shared" si="1181"/>
        <v>0</v>
      </c>
      <c r="J93" s="83">
        <f>HASIL!J84</f>
        <v>5</v>
      </c>
      <c r="K93" s="122">
        <f t="shared" ref="K93" si="1344">J93</f>
        <v>5</v>
      </c>
      <c r="L93" s="83">
        <f>HASIL!L84</f>
        <v>0</v>
      </c>
      <c r="M93" s="122">
        <f t="shared" ref="M93" si="1345">L93</f>
        <v>0</v>
      </c>
      <c r="N93" s="83">
        <f>HASIL!N84</f>
        <v>0</v>
      </c>
      <c r="O93" s="122">
        <f t="shared" ref="O93" si="1346">N93</f>
        <v>0</v>
      </c>
      <c r="P93" s="83">
        <f>HASIL!P84</f>
        <v>5</v>
      </c>
      <c r="Q93" s="122">
        <f t="shared" ref="Q93" si="1347">P93</f>
        <v>5</v>
      </c>
      <c r="R93" s="83">
        <f>HASIL!R84</f>
        <v>0</v>
      </c>
      <c r="S93" s="122">
        <f t="shared" ref="S93" si="1348">R93</f>
        <v>0</v>
      </c>
      <c r="T93" s="83">
        <f>HASIL!T84</f>
        <v>5</v>
      </c>
      <c r="U93" s="122">
        <f t="shared" ref="U93" si="1349">T93</f>
        <v>5</v>
      </c>
      <c r="V93" s="83">
        <f>HASIL!V84</f>
        <v>0</v>
      </c>
      <c r="W93" s="122">
        <f t="shared" ref="W93" si="1350">V93</f>
        <v>0</v>
      </c>
      <c r="X93" s="83">
        <f>HASIL!X84</f>
        <v>0</v>
      </c>
      <c r="Y93" s="122">
        <f t="shared" ref="Y93" si="1351">X93</f>
        <v>0</v>
      </c>
      <c r="Z93" s="83">
        <f>HASIL!Z84</f>
        <v>5</v>
      </c>
      <c r="AA93" s="122">
        <f t="shared" ref="AA93" si="1352">Z93</f>
        <v>5</v>
      </c>
      <c r="AB93" s="83">
        <f>HASIL!AB84</f>
        <v>5</v>
      </c>
      <c r="AC93" s="122">
        <f t="shared" ref="AC93" si="1353">AB93</f>
        <v>5</v>
      </c>
      <c r="AD93" s="83">
        <f>HASIL!AD84</f>
        <v>0</v>
      </c>
      <c r="AE93" s="122">
        <f t="shared" ref="AE93" si="1354">AD93</f>
        <v>0</v>
      </c>
      <c r="AF93" s="83">
        <f>HASIL!AF84</f>
        <v>0</v>
      </c>
      <c r="AG93" s="122">
        <f t="shared" ref="AG93" si="1355">AF93</f>
        <v>0</v>
      </c>
      <c r="AH93" s="83">
        <f>HASIL!AH84</f>
        <v>0</v>
      </c>
      <c r="AI93" s="122">
        <f t="shared" ref="AI93" si="1356">AH93</f>
        <v>0</v>
      </c>
      <c r="AJ93" s="83">
        <f>HASIL!AJ84</f>
        <v>0</v>
      </c>
      <c r="AK93" s="122">
        <f t="shared" ref="AK93" si="1357">AJ93</f>
        <v>0</v>
      </c>
      <c r="AL93" s="83">
        <f>HASIL!AL84</f>
        <v>0</v>
      </c>
      <c r="AM93" s="122">
        <f t="shared" ref="AM93" si="1358">AL93</f>
        <v>0</v>
      </c>
      <c r="AN93" s="83">
        <f>HASIL!AN84</f>
        <v>0</v>
      </c>
      <c r="AO93" s="122">
        <f t="shared" ref="AO93" si="1359">AN93</f>
        <v>0</v>
      </c>
      <c r="AP93" s="83">
        <f>HASIL!AP84</f>
        <v>0</v>
      </c>
      <c r="AQ93" s="122">
        <f t="shared" ref="AQ93" si="1360">AP93</f>
        <v>0</v>
      </c>
      <c r="AR93" s="83">
        <f>HASIL!AR84</f>
        <v>5</v>
      </c>
      <c r="AS93" s="122">
        <f t="shared" ref="AS93" si="1361">AR93</f>
        <v>5</v>
      </c>
      <c r="AT93" s="83">
        <f>HASIL!AT84</f>
        <v>5</v>
      </c>
      <c r="AU93" s="122">
        <f t="shared" si="1177"/>
        <v>5</v>
      </c>
      <c r="AV93" s="47">
        <f>HASIL!AV84</f>
        <v>7</v>
      </c>
      <c r="AW93" s="47">
        <f>HASIL!AW84</f>
        <v>13</v>
      </c>
      <c r="AX93" s="23">
        <f>HASIL!AX84</f>
        <v>35</v>
      </c>
      <c r="AY93" s="24">
        <f t="shared" si="1178"/>
        <v>35</v>
      </c>
      <c r="AZ93" s="113" t="str">
        <f>IF(AY93&lt;$P$8,"-",IF(AY93&gt;=$P$8,"v"))</f>
        <v>-</v>
      </c>
      <c r="BA93" s="113" t="str">
        <f>IF(AY93&lt;$P$8,"v",IF(AY93&gt;=$P$8,"-"))</f>
        <v>v</v>
      </c>
      <c r="BB93" s="114" t="str">
        <f>IF(AY93&gt;=$P$8+20,"Pengayaan",IF(AY93&gt;=$P$8,"Tuntas",IF(AY93&lt;$P$8,"Remedial")))</f>
        <v>Remedial</v>
      </c>
      <c r="BE93" s="22">
        <v>75</v>
      </c>
      <c r="BF93" s="82" t="str">
        <f t="shared" si="1179"/>
        <v/>
      </c>
      <c r="BG93" s="110" t="s">
        <v>35</v>
      </c>
      <c r="BH93" s="22" t="s">
        <v>36</v>
      </c>
      <c r="BI93" s="22" t="s">
        <v>37</v>
      </c>
      <c r="BJ93" s="22" t="s">
        <v>38</v>
      </c>
      <c r="BN93" s="22">
        <v>75</v>
      </c>
      <c r="BO93" s="27" t="str">
        <f t="shared" si="1180"/>
        <v/>
      </c>
      <c r="BP93" s="110" t="s">
        <v>35</v>
      </c>
      <c r="BQ93" s="22" t="s">
        <v>36</v>
      </c>
      <c r="BR93" s="22" t="s">
        <v>37</v>
      </c>
      <c r="BS93" s="22" t="s">
        <v>38</v>
      </c>
    </row>
    <row r="94" spans="1:71" x14ac:dyDescent="0.25">
      <c r="A94" s="38">
        <v>76</v>
      </c>
      <c r="B94" s="266">
        <f>HASIL!C85</f>
        <v>44173.331770833298</v>
      </c>
      <c r="C94" s="266"/>
      <c r="D94" s="255">
        <f>HASIL!E85</f>
        <v>44173.3454166667</v>
      </c>
      <c r="E94" s="256"/>
      <c r="F94" s="192">
        <f>HASIL!G85</f>
        <v>44173.3454166667</v>
      </c>
      <c r="G94" s="46" t="str">
        <f>HASIL!B85</f>
        <v>ARIF RIFAI</v>
      </c>
      <c r="H94" s="83">
        <f>HASIL!H85</f>
        <v>0</v>
      </c>
      <c r="I94" s="122">
        <f t="shared" si="1181"/>
        <v>0</v>
      </c>
      <c r="J94" s="83">
        <f>HASIL!J85</f>
        <v>5</v>
      </c>
      <c r="K94" s="122">
        <f t="shared" ref="K94" si="1362">J94</f>
        <v>5</v>
      </c>
      <c r="L94" s="83">
        <f>HASIL!L85</f>
        <v>0</v>
      </c>
      <c r="M94" s="122">
        <f t="shared" ref="M94" si="1363">L94</f>
        <v>0</v>
      </c>
      <c r="N94" s="83">
        <f>HASIL!N85</f>
        <v>0</v>
      </c>
      <c r="O94" s="122">
        <f t="shared" ref="O94" si="1364">N94</f>
        <v>0</v>
      </c>
      <c r="P94" s="83">
        <f>HASIL!P85</f>
        <v>5</v>
      </c>
      <c r="Q94" s="122">
        <f t="shared" ref="Q94" si="1365">P94</f>
        <v>5</v>
      </c>
      <c r="R94" s="83">
        <f>HASIL!R85</f>
        <v>5</v>
      </c>
      <c r="S94" s="122">
        <f t="shared" ref="S94" si="1366">R94</f>
        <v>5</v>
      </c>
      <c r="T94" s="83">
        <f>HASIL!T85</f>
        <v>5</v>
      </c>
      <c r="U94" s="122">
        <f t="shared" ref="U94" si="1367">T94</f>
        <v>5</v>
      </c>
      <c r="V94" s="83">
        <f>HASIL!V85</f>
        <v>0</v>
      </c>
      <c r="W94" s="122">
        <f t="shared" ref="W94" si="1368">V94</f>
        <v>0</v>
      </c>
      <c r="X94" s="83">
        <f>HASIL!X85</f>
        <v>5</v>
      </c>
      <c r="Y94" s="122">
        <f t="shared" ref="Y94" si="1369">X94</f>
        <v>5</v>
      </c>
      <c r="Z94" s="83">
        <f>HASIL!Z85</f>
        <v>5</v>
      </c>
      <c r="AA94" s="122">
        <f t="shared" ref="AA94" si="1370">Z94</f>
        <v>5</v>
      </c>
      <c r="AB94" s="83">
        <f>HASIL!AB85</f>
        <v>0</v>
      </c>
      <c r="AC94" s="122">
        <f t="shared" ref="AC94" si="1371">AB94</f>
        <v>0</v>
      </c>
      <c r="AD94" s="83">
        <f>HASIL!AD85</f>
        <v>0</v>
      </c>
      <c r="AE94" s="122">
        <f t="shared" ref="AE94" si="1372">AD94</f>
        <v>0</v>
      </c>
      <c r="AF94" s="83">
        <f>HASIL!AF85</f>
        <v>0</v>
      </c>
      <c r="AG94" s="122">
        <f t="shared" ref="AG94" si="1373">AF94</f>
        <v>0</v>
      </c>
      <c r="AH94" s="83">
        <f>HASIL!AH85</f>
        <v>0</v>
      </c>
      <c r="AI94" s="122">
        <f t="shared" ref="AI94" si="1374">AH94</f>
        <v>0</v>
      </c>
      <c r="AJ94" s="83">
        <f>HASIL!AJ85</f>
        <v>5</v>
      </c>
      <c r="AK94" s="122">
        <f t="shared" ref="AK94" si="1375">AJ94</f>
        <v>5</v>
      </c>
      <c r="AL94" s="83">
        <f>HASIL!AL85</f>
        <v>5</v>
      </c>
      <c r="AM94" s="122">
        <f t="shared" ref="AM94" si="1376">AL94</f>
        <v>5</v>
      </c>
      <c r="AN94" s="83">
        <f>HASIL!AN85</f>
        <v>5</v>
      </c>
      <c r="AO94" s="122">
        <f t="shared" ref="AO94" si="1377">AN94</f>
        <v>5</v>
      </c>
      <c r="AP94" s="83">
        <f>HASIL!AP85</f>
        <v>0</v>
      </c>
      <c r="AQ94" s="122">
        <f t="shared" ref="AQ94" si="1378">AP94</f>
        <v>0</v>
      </c>
      <c r="AR94" s="83">
        <f>HASIL!AR85</f>
        <v>5</v>
      </c>
      <c r="AS94" s="122">
        <f t="shared" ref="AS94" si="1379">AR94</f>
        <v>5</v>
      </c>
      <c r="AT94" s="83">
        <f>HASIL!AT85</f>
        <v>5</v>
      </c>
      <c r="AU94" s="122">
        <f t="shared" si="1177"/>
        <v>5</v>
      </c>
      <c r="AV94" s="47">
        <f>HASIL!AV85</f>
        <v>11</v>
      </c>
      <c r="AW94" s="47">
        <f>HASIL!AW85</f>
        <v>9</v>
      </c>
      <c r="AX94" s="23">
        <f>HASIL!AX85</f>
        <v>55</v>
      </c>
      <c r="AY94" s="24">
        <f t="shared" si="1178"/>
        <v>55.000000000000007</v>
      </c>
      <c r="AZ94" s="113" t="str">
        <f>IF(AY94&lt;$P$8,"-",IF(AY94&gt;=$P$8,"v"))</f>
        <v>-</v>
      </c>
      <c r="BA94" s="113" t="str">
        <f>IF(AY94&lt;$P$8,"v",IF(AY94&gt;=$P$8,"-"))</f>
        <v>v</v>
      </c>
      <c r="BB94" s="114" t="str">
        <f>IF(AY94&gt;=$P$8+20,"Pengayaan",IF(AY94&gt;=$P$8,"Tuntas",IF(AY94&lt;$P$8,"Remedial")))</f>
        <v>Remedial</v>
      </c>
      <c r="BE94" s="22">
        <v>76</v>
      </c>
      <c r="BF94" s="82" t="str">
        <f t="shared" si="1179"/>
        <v/>
      </c>
      <c r="BG94" s="110" t="s">
        <v>35</v>
      </c>
      <c r="BH94" s="22" t="s">
        <v>36</v>
      </c>
      <c r="BI94" s="22" t="s">
        <v>37</v>
      </c>
      <c r="BJ94" s="22" t="s">
        <v>38</v>
      </c>
      <c r="BN94" s="22">
        <v>76</v>
      </c>
      <c r="BO94" s="27" t="str">
        <f t="shared" si="1180"/>
        <v/>
      </c>
      <c r="BP94" s="110" t="s">
        <v>35</v>
      </c>
      <c r="BQ94" s="22" t="s">
        <v>36</v>
      </c>
      <c r="BR94" s="22" t="s">
        <v>37</v>
      </c>
      <c r="BS94" s="22" t="s">
        <v>38</v>
      </c>
    </row>
    <row r="95" spans="1:71" x14ac:dyDescent="0.25">
      <c r="A95" s="37">
        <v>77</v>
      </c>
      <c r="B95" s="266">
        <f>HASIL!C86</f>
        <v>44173.313599537003</v>
      </c>
      <c r="C95" s="266"/>
      <c r="D95" s="255">
        <f>HASIL!E86</f>
        <v>44173.345497685201</v>
      </c>
      <c r="E95" s="256"/>
      <c r="F95" s="192">
        <f>HASIL!G86</f>
        <v>44173.345497685201</v>
      </c>
      <c r="G95" s="46" t="str">
        <f>HASIL!B86</f>
        <v>MUHAMMAD ASHSAFA</v>
      </c>
      <c r="H95" s="83">
        <f>HASIL!H86</f>
        <v>0</v>
      </c>
      <c r="I95" s="122">
        <f t="shared" si="1181"/>
        <v>0</v>
      </c>
      <c r="J95" s="83">
        <f>HASIL!J86</f>
        <v>5</v>
      </c>
      <c r="K95" s="122">
        <f t="shared" ref="K95" si="1380">J95</f>
        <v>5</v>
      </c>
      <c r="L95" s="83">
        <f>HASIL!L86</f>
        <v>0</v>
      </c>
      <c r="M95" s="122">
        <f t="shared" ref="M95" si="1381">L95</f>
        <v>0</v>
      </c>
      <c r="N95" s="83">
        <f>HASIL!N86</f>
        <v>0</v>
      </c>
      <c r="O95" s="122">
        <f t="shared" ref="O95" si="1382">N95</f>
        <v>0</v>
      </c>
      <c r="P95" s="83">
        <f>HASIL!P86</f>
        <v>0</v>
      </c>
      <c r="Q95" s="122">
        <f t="shared" ref="Q95" si="1383">P95</f>
        <v>0</v>
      </c>
      <c r="R95" s="83">
        <f>HASIL!R86</f>
        <v>0</v>
      </c>
      <c r="S95" s="122">
        <f t="shared" ref="S95" si="1384">R95</f>
        <v>0</v>
      </c>
      <c r="T95" s="83">
        <f>HASIL!T86</f>
        <v>5</v>
      </c>
      <c r="U95" s="122">
        <f t="shared" ref="U95" si="1385">T95</f>
        <v>5</v>
      </c>
      <c r="V95" s="83">
        <f>HASIL!V86</f>
        <v>0</v>
      </c>
      <c r="W95" s="122">
        <f t="shared" ref="W95" si="1386">V95</f>
        <v>0</v>
      </c>
      <c r="X95" s="83">
        <f>HASIL!X86</f>
        <v>0</v>
      </c>
      <c r="Y95" s="122">
        <f t="shared" ref="Y95" si="1387">X95</f>
        <v>0</v>
      </c>
      <c r="Z95" s="83">
        <f>HASIL!Z86</f>
        <v>5</v>
      </c>
      <c r="AA95" s="122">
        <f t="shared" ref="AA95" si="1388">Z95</f>
        <v>5</v>
      </c>
      <c r="AB95" s="83">
        <f>HASIL!AB86</f>
        <v>5</v>
      </c>
      <c r="AC95" s="122">
        <f t="shared" ref="AC95" si="1389">AB95</f>
        <v>5</v>
      </c>
      <c r="AD95" s="83">
        <f>HASIL!AD86</f>
        <v>0</v>
      </c>
      <c r="AE95" s="122">
        <f t="shared" ref="AE95" si="1390">AD95</f>
        <v>0</v>
      </c>
      <c r="AF95" s="83">
        <f>HASIL!AF86</f>
        <v>5</v>
      </c>
      <c r="AG95" s="122">
        <f t="shared" ref="AG95" si="1391">AF95</f>
        <v>5</v>
      </c>
      <c r="AH95" s="83">
        <f>HASIL!AH86</f>
        <v>5</v>
      </c>
      <c r="AI95" s="122">
        <f t="shared" ref="AI95" si="1392">AH95</f>
        <v>5</v>
      </c>
      <c r="AJ95" s="83">
        <f>HASIL!AJ86</f>
        <v>5</v>
      </c>
      <c r="AK95" s="122">
        <f t="shared" ref="AK95" si="1393">AJ95</f>
        <v>5</v>
      </c>
      <c r="AL95" s="83">
        <f>HASIL!AL86</f>
        <v>0</v>
      </c>
      <c r="AM95" s="122">
        <f t="shared" ref="AM95" si="1394">AL95</f>
        <v>0</v>
      </c>
      <c r="AN95" s="83">
        <f>HASIL!AN86</f>
        <v>5</v>
      </c>
      <c r="AO95" s="122">
        <f t="shared" ref="AO95" si="1395">AN95</f>
        <v>5</v>
      </c>
      <c r="AP95" s="83">
        <f>HASIL!AP86</f>
        <v>5</v>
      </c>
      <c r="AQ95" s="122">
        <f t="shared" ref="AQ95" si="1396">AP95</f>
        <v>5</v>
      </c>
      <c r="AR95" s="83">
        <f>HASIL!AR86</f>
        <v>0</v>
      </c>
      <c r="AS95" s="122">
        <f t="shared" ref="AS95" si="1397">AR95</f>
        <v>0</v>
      </c>
      <c r="AT95" s="83">
        <f>HASIL!AT86</f>
        <v>5</v>
      </c>
      <c r="AU95" s="122">
        <f t="shared" si="1177"/>
        <v>5</v>
      </c>
      <c r="AV95" s="47">
        <f>HASIL!AV86</f>
        <v>10</v>
      </c>
      <c r="AW95" s="47">
        <f>HASIL!AW86</f>
        <v>10</v>
      </c>
      <c r="AX95" s="23">
        <f>HASIL!AX86</f>
        <v>50</v>
      </c>
      <c r="AY95" s="24">
        <f t="shared" si="1178"/>
        <v>50</v>
      </c>
      <c r="AZ95" s="113" t="str">
        <f>IF(AY95&lt;$P$8,"-",IF(AY95&gt;=$P$8,"v"))</f>
        <v>-</v>
      </c>
      <c r="BA95" s="113" t="str">
        <f>IF(AY95&lt;$P$8,"v",IF(AY95&gt;=$P$8,"-"))</f>
        <v>v</v>
      </c>
      <c r="BB95" s="114" t="str">
        <f>IF(AY95&gt;=$P$8+20,"Pengayaan",IF(AY95&gt;=$P$8,"Tuntas",IF(AY95&lt;$P$8,"Remedial")))</f>
        <v>Remedial</v>
      </c>
      <c r="BE95" s="22">
        <v>77</v>
      </c>
      <c r="BF95" s="82" t="str">
        <f t="shared" si="1179"/>
        <v/>
      </c>
      <c r="BG95" s="110" t="s">
        <v>35</v>
      </c>
      <c r="BH95" s="22" t="s">
        <v>36</v>
      </c>
      <c r="BI95" s="22" t="s">
        <v>37</v>
      </c>
      <c r="BJ95" s="22" t="s">
        <v>38</v>
      </c>
      <c r="BN95" s="22">
        <v>77</v>
      </c>
      <c r="BO95" s="27" t="str">
        <f t="shared" si="1180"/>
        <v/>
      </c>
      <c r="BP95" s="110" t="s">
        <v>35</v>
      </c>
      <c r="BQ95" s="22" t="s">
        <v>36</v>
      </c>
      <c r="BR95" s="22" t="s">
        <v>37</v>
      </c>
      <c r="BS95" s="22" t="s">
        <v>38</v>
      </c>
    </row>
    <row r="96" spans="1:71" x14ac:dyDescent="0.25">
      <c r="A96" s="38">
        <v>78</v>
      </c>
      <c r="B96" s="266">
        <f>HASIL!C87</f>
        <v>44173.339085648098</v>
      </c>
      <c r="C96" s="266"/>
      <c r="D96" s="255">
        <f>HASIL!E87</f>
        <v>44173.3456365741</v>
      </c>
      <c r="E96" s="256"/>
      <c r="F96" s="192">
        <f>HASIL!G87</f>
        <v>44173.3456365741</v>
      </c>
      <c r="G96" s="46" t="str">
        <f>HASIL!B87</f>
        <v>MUHAMMAD GILANG</v>
      </c>
      <c r="H96" s="83">
        <f>HASIL!H87</f>
        <v>0</v>
      </c>
      <c r="I96" s="122">
        <f t="shared" si="1181"/>
        <v>0</v>
      </c>
      <c r="J96" s="83">
        <f>HASIL!J87</f>
        <v>0</v>
      </c>
      <c r="K96" s="122">
        <f t="shared" ref="K96" si="1398">J96</f>
        <v>0</v>
      </c>
      <c r="L96" s="83">
        <f>HASIL!L87</f>
        <v>5</v>
      </c>
      <c r="M96" s="122">
        <f t="shared" ref="M96" si="1399">L96</f>
        <v>5</v>
      </c>
      <c r="N96" s="83">
        <f>HASIL!N87</f>
        <v>5</v>
      </c>
      <c r="O96" s="122">
        <f t="shared" ref="O96" si="1400">N96</f>
        <v>5</v>
      </c>
      <c r="P96" s="83">
        <f>HASIL!P87</f>
        <v>5</v>
      </c>
      <c r="Q96" s="122">
        <f t="shared" ref="Q96" si="1401">P96</f>
        <v>5</v>
      </c>
      <c r="R96" s="83">
        <f>HASIL!R87</f>
        <v>0</v>
      </c>
      <c r="S96" s="122">
        <f t="shared" ref="S96" si="1402">R96</f>
        <v>0</v>
      </c>
      <c r="T96" s="83">
        <f>HASIL!T87</f>
        <v>0</v>
      </c>
      <c r="U96" s="122">
        <f t="shared" ref="U96" si="1403">T96</f>
        <v>0</v>
      </c>
      <c r="V96" s="83">
        <f>HASIL!V87</f>
        <v>0</v>
      </c>
      <c r="W96" s="122">
        <f t="shared" ref="W96" si="1404">V96</f>
        <v>0</v>
      </c>
      <c r="X96" s="83">
        <f>HASIL!X87</f>
        <v>0</v>
      </c>
      <c r="Y96" s="122">
        <f t="shared" ref="Y96" si="1405">X96</f>
        <v>0</v>
      </c>
      <c r="Z96" s="83">
        <f>HASIL!Z87</f>
        <v>5</v>
      </c>
      <c r="AA96" s="122">
        <f t="shared" ref="AA96" si="1406">Z96</f>
        <v>5</v>
      </c>
      <c r="AB96" s="83">
        <f>HASIL!AB87</f>
        <v>5</v>
      </c>
      <c r="AC96" s="122">
        <f t="shared" ref="AC96" si="1407">AB96</f>
        <v>5</v>
      </c>
      <c r="AD96" s="83">
        <f>HASIL!AD87</f>
        <v>5</v>
      </c>
      <c r="AE96" s="122">
        <f t="shared" ref="AE96" si="1408">AD96</f>
        <v>5</v>
      </c>
      <c r="AF96" s="83">
        <f>HASIL!AF87</f>
        <v>0</v>
      </c>
      <c r="AG96" s="122">
        <f t="shared" ref="AG96" si="1409">AF96</f>
        <v>0</v>
      </c>
      <c r="AH96" s="83">
        <f>HASIL!AH87</f>
        <v>0</v>
      </c>
      <c r="AI96" s="122">
        <f t="shared" ref="AI96" si="1410">AH96</f>
        <v>0</v>
      </c>
      <c r="AJ96" s="83">
        <f>HASIL!AJ87</f>
        <v>0</v>
      </c>
      <c r="AK96" s="122">
        <f t="shared" ref="AK96" si="1411">AJ96</f>
        <v>0</v>
      </c>
      <c r="AL96" s="83">
        <f>HASIL!AL87</f>
        <v>0</v>
      </c>
      <c r="AM96" s="122">
        <f t="shared" ref="AM96" si="1412">AL96</f>
        <v>0</v>
      </c>
      <c r="AN96" s="83">
        <f>HASIL!AN87</f>
        <v>5</v>
      </c>
      <c r="AO96" s="122">
        <f t="shared" ref="AO96" si="1413">AN96</f>
        <v>5</v>
      </c>
      <c r="AP96" s="83">
        <f>HASIL!AP87</f>
        <v>0</v>
      </c>
      <c r="AQ96" s="122">
        <f t="shared" ref="AQ96" si="1414">AP96</f>
        <v>0</v>
      </c>
      <c r="AR96" s="83">
        <f>HASIL!AR87</f>
        <v>5</v>
      </c>
      <c r="AS96" s="122">
        <f t="shared" ref="AS96" si="1415">AR96</f>
        <v>5</v>
      </c>
      <c r="AT96" s="83">
        <f>HASIL!AT87</f>
        <v>5</v>
      </c>
      <c r="AU96" s="122">
        <f t="shared" si="1177"/>
        <v>5</v>
      </c>
      <c r="AV96" s="47">
        <f>HASIL!AV87</f>
        <v>9</v>
      </c>
      <c r="AW96" s="47">
        <f>HASIL!AW87</f>
        <v>11</v>
      </c>
      <c r="AX96" s="23">
        <f>HASIL!AX87</f>
        <v>45</v>
      </c>
      <c r="AY96" s="24">
        <f t="shared" si="1178"/>
        <v>45</v>
      </c>
      <c r="AZ96" s="113" t="str">
        <f>IF(AY96&lt;$P$8,"-",IF(AY96&gt;=$P$8,"v"))</f>
        <v>-</v>
      </c>
      <c r="BA96" s="113" t="str">
        <f>IF(AY96&lt;$P$8,"v",IF(AY96&gt;=$P$8,"-"))</f>
        <v>v</v>
      </c>
      <c r="BB96" s="114" t="str">
        <f>IF(AY96&gt;=$P$8+20,"Pengayaan",IF(AY96&gt;=$P$8,"Tuntas",IF(AY96&lt;$P$8,"Remedial")))</f>
        <v>Remedial</v>
      </c>
      <c r="BE96" s="22">
        <v>78</v>
      </c>
      <c r="BF96" s="82" t="str">
        <f t="shared" si="1179"/>
        <v/>
      </c>
      <c r="BG96" s="110" t="s">
        <v>35</v>
      </c>
      <c r="BH96" s="22" t="s">
        <v>36</v>
      </c>
      <c r="BI96" s="22" t="s">
        <v>37</v>
      </c>
      <c r="BJ96" s="22" t="s">
        <v>38</v>
      </c>
      <c r="BN96" s="22">
        <v>78</v>
      </c>
      <c r="BO96" s="27" t="str">
        <f t="shared" si="1180"/>
        <v/>
      </c>
      <c r="BP96" s="110" t="s">
        <v>35</v>
      </c>
      <c r="BQ96" s="22" t="s">
        <v>36</v>
      </c>
      <c r="BR96" s="22" t="s">
        <v>37</v>
      </c>
      <c r="BS96" s="22" t="s">
        <v>38</v>
      </c>
    </row>
    <row r="97" spans="1:71" x14ac:dyDescent="0.25">
      <c r="A97" s="37">
        <v>79</v>
      </c>
      <c r="B97" s="266">
        <f>HASIL!C88</f>
        <v>44173.312881944403</v>
      </c>
      <c r="C97" s="266"/>
      <c r="D97" s="255">
        <f>HASIL!E88</f>
        <v>44173.345659722203</v>
      </c>
      <c r="E97" s="256"/>
      <c r="F97" s="192">
        <f>HASIL!G88</f>
        <v>44173.345659722203</v>
      </c>
      <c r="G97" s="46" t="str">
        <f>HASIL!B88</f>
        <v>NURBAYTI ARMANIATI</v>
      </c>
      <c r="H97" s="83">
        <f>HASIL!H88</f>
        <v>0</v>
      </c>
      <c r="I97" s="122">
        <f t="shared" si="1181"/>
        <v>0</v>
      </c>
      <c r="J97" s="83">
        <f>HASIL!J88</f>
        <v>5</v>
      </c>
      <c r="K97" s="122">
        <f t="shared" ref="K97" si="1416">J97</f>
        <v>5</v>
      </c>
      <c r="L97" s="83">
        <f>HASIL!L88</f>
        <v>0</v>
      </c>
      <c r="M97" s="122">
        <f t="shared" ref="M97" si="1417">L97</f>
        <v>0</v>
      </c>
      <c r="N97" s="83">
        <f>HASIL!N88</f>
        <v>5</v>
      </c>
      <c r="O97" s="122">
        <f t="shared" ref="O97" si="1418">N97</f>
        <v>5</v>
      </c>
      <c r="P97" s="83">
        <f>HASIL!P88</f>
        <v>0</v>
      </c>
      <c r="Q97" s="122">
        <f t="shared" ref="Q97" si="1419">P97</f>
        <v>0</v>
      </c>
      <c r="R97" s="83">
        <f>HASIL!R88</f>
        <v>5</v>
      </c>
      <c r="S97" s="122">
        <f t="shared" ref="S97" si="1420">R97</f>
        <v>5</v>
      </c>
      <c r="T97" s="83">
        <f>HASIL!T88</f>
        <v>5</v>
      </c>
      <c r="U97" s="122">
        <f t="shared" ref="U97" si="1421">T97</f>
        <v>5</v>
      </c>
      <c r="V97" s="83">
        <f>HASIL!V88</f>
        <v>0</v>
      </c>
      <c r="W97" s="122">
        <f t="shared" ref="W97" si="1422">V97</f>
        <v>0</v>
      </c>
      <c r="X97" s="83">
        <f>HASIL!X88</f>
        <v>0</v>
      </c>
      <c r="Y97" s="122">
        <f t="shared" ref="Y97" si="1423">X97</f>
        <v>0</v>
      </c>
      <c r="Z97" s="83">
        <f>HASIL!Z88</f>
        <v>5</v>
      </c>
      <c r="AA97" s="122">
        <f t="shared" ref="AA97" si="1424">Z97</f>
        <v>5</v>
      </c>
      <c r="AB97" s="83">
        <f>HASIL!AB88</f>
        <v>0</v>
      </c>
      <c r="AC97" s="122">
        <f t="shared" ref="AC97" si="1425">AB97</f>
        <v>0</v>
      </c>
      <c r="AD97" s="83">
        <f>HASIL!AD88</f>
        <v>0</v>
      </c>
      <c r="AE97" s="122">
        <f t="shared" ref="AE97" si="1426">AD97</f>
        <v>0</v>
      </c>
      <c r="AF97" s="83">
        <f>HASIL!AF88</f>
        <v>5</v>
      </c>
      <c r="AG97" s="122">
        <f t="shared" ref="AG97" si="1427">AF97</f>
        <v>5</v>
      </c>
      <c r="AH97" s="83">
        <f>HASIL!AH88</f>
        <v>5</v>
      </c>
      <c r="AI97" s="122">
        <f t="shared" ref="AI97" si="1428">AH97</f>
        <v>5</v>
      </c>
      <c r="AJ97" s="83">
        <f>HASIL!AJ88</f>
        <v>5</v>
      </c>
      <c r="AK97" s="122">
        <f t="shared" ref="AK97" si="1429">AJ97</f>
        <v>5</v>
      </c>
      <c r="AL97" s="83">
        <f>HASIL!AL88</f>
        <v>5</v>
      </c>
      <c r="AM97" s="122">
        <f t="shared" ref="AM97" si="1430">AL97</f>
        <v>5</v>
      </c>
      <c r="AN97" s="83">
        <f>HASIL!AN88</f>
        <v>5</v>
      </c>
      <c r="AO97" s="122">
        <f t="shared" ref="AO97" si="1431">AN97</f>
        <v>5</v>
      </c>
      <c r="AP97" s="83">
        <f>HASIL!AP88</f>
        <v>5</v>
      </c>
      <c r="AQ97" s="122">
        <f t="shared" ref="AQ97" si="1432">AP97</f>
        <v>5</v>
      </c>
      <c r="AR97" s="83">
        <f>HASIL!AR88</f>
        <v>5</v>
      </c>
      <c r="AS97" s="122">
        <f t="shared" ref="AS97" si="1433">AR97</f>
        <v>5</v>
      </c>
      <c r="AT97" s="83">
        <f>HASIL!AT88</f>
        <v>0</v>
      </c>
      <c r="AU97" s="122">
        <f t="shared" si="1177"/>
        <v>0</v>
      </c>
      <c r="AV97" s="47">
        <f>HASIL!AV88</f>
        <v>12</v>
      </c>
      <c r="AW97" s="47">
        <f>HASIL!AW88</f>
        <v>8</v>
      </c>
      <c r="AX97" s="23">
        <f>HASIL!AX88</f>
        <v>60</v>
      </c>
      <c r="AY97" s="24">
        <f t="shared" si="1178"/>
        <v>60</v>
      </c>
      <c r="AZ97" s="113" t="str">
        <f>IF(AY97&lt;$P$8,"-",IF(AY97&gt;=$P$8,"v"))</f>
        <v>-</v>
      </c>
      <c r="BA97" s="113" t="str">
        <f>IF(AY97&lt;$P$8,"v",IF(AY97&gt;=$P$8,"-"))</f>
        <v>v</v>
      </c>
      <c r="BB97" s="114" t="str">
        <f>IF(AY97&gt;=$P$8+20,"Pengayaan",IF(AY97&gt;=$P$8,"Tuntas",IF(AY97&lt;$P$8,"Remedial")))</f>
        <v>Remedial</v>
      </c>
      <c r="BE97" s="22">
        <v>79</v>
      </c>
      <c r="BF97" s="82" t="str">
        <f t="shared" si="1179"/>
        <v/>
      </c>
      <c r="BG97" s="110" t="s">
        <v>35</v>
      </c>
      <c r="BH97" s="22" t="s">
        <v>36</v>
      </c>
      <c r="BI97" s="22" t="s">
        <v>37</v>
      </c>
      <c r="BJ97" s="22" t="s">
        <v>38</v>
      </c>
      <c r="BN97" s="22">
        <v>79</v>
      </c>
      <c r="BO97" s="27" t="str">
        <f t="shared" si="1180"/>
        <v/>
      </c>
      <c r="BP97" s="110" t="s">
        <v>35</v>
      </c>
      <c r="BQ97" s="22" t="s">
        <v>36</v>
      </c>
      <c r="BR97" s="22" t="s">
        <v>37</v>
      </c>
      <c r="BS97" s="22" t="s">
        <v>38</v>
      </c>
    </row>
    <row r="98" spans="1:71" x14ac:dyDescent="0.25">
      <c r="A98" s="38">
        <v>80</v>
      </c>
      <c r="B98" s="266">
        <f>HASIL!C89</f>
        <v>44173.345706018503</v>
      </c>
      <c r="C98" s="266"/>
      <c r="D98" s="255">
        <f>HASIL!E89</f>
        <v>44173.345891203702</v>
      </c>
      <c r="E98" s="256"/>
      <c r="F98" s="192">
        <f>HASIL!G89</f>
        <v>44173.345891203702</v>
      </c>
      <c r="G98" s="46" t="str">
        <f>HASIL!B89</f>
        <v>SITI RAHMAH</v>
      </c>
      <c r="H98" s="83">
        <f>HASIL!H89</f>
        <v>5</v>
      </c>
      <c r="I98" s="122">
        <f t="shared" si="1181"/>
        <v>5</v>
      </c>
      <c r="J98" s="83">
        <f>HASIL!J89</f>
        <v>0</v>
      </c>
      <c r="K98" s="122">
        <f t="shared" ref="K98" si="1434">J98</f>
        <v>0</v>
      </c>
      <c r="L98" s="83">
        <f>HASIL!L89</f>
        <v>0</v>
      </c>
      <c r="M98" s="122">
        <f t="shared" ref="M98" si="1435">L98</f>
        <v>0</v>
      </c>
      <c r="N98" s="83">
        <f>HASIL!N89</f>
        <v>0</v>
      </c>
      <c r="O98" s="122">
        <f t="shared" ref="O98" si="1436">N98</f>
        <v>0</v>
      </c>
      <c r="P98" s="83">
        <f>HASIL!P89</f>
        <v>0</v>
      </c>
      <c r="Q98" s="122">
        <f t="shared" ref="Q98" si="1437">P98</f>
        <v>0</v>
      </c>
      <c r="R98" s="83">
        <f>HASIL!R89</f>
        <v>0</v>
      </c>
      <c r="S98" s="122">
        <f t="shared" ref="S98" si="1438">R98</f>
        <v>0</v>
      </c>
      <c r="T98" s="83">
        <f>HASIL!T89</f>
        <v>5</v>
      </c>
      <c r="U98" s="122">
        <f t="shared" ref="U98" si="1439">T98</f>
        <v>5</v>
      </c>
      <c r="V98" s="83">
        <f>HASIL!V89</f>
        <v>5</v>
      </c>
      <c r="W98" s="122">
        <f t="shared" ref="W98" si="1440">V98</f>
        <v>5</v>
      </c>
      <c r="X98" s="83">
        <f>HASIL!X89</f>
        <v>0</v>
      </c>
      <c r="Y98" s="122">
        <f t="shared" ref="Y98" si="1441">X98</f>
        <v>0</v>
      </c>
      <c r="Z98" s="83">
        <f>HASIL!Z89</f>
        <v>5</v>
      </c>
      <c r="AA98" s="122">
        <f t="shared" ref="AA98" si="1442">Z98</f>
        <v>5</v>
      </c>
      <c r="AB98" s="83">
        <f>HASIL!AB89</f>
        <v>0</v>
      </c>
      <c r="AC98" s="122">
        <f t="shared" ref="AC98" si="1443">AB98</f>
        <v>0</v>
      </c>
      <c r="AD98" s="83">
        <f>HASIL!AD89</f>
        <v>0</v>
      </c>
      <c r="AE98" s="122">
        <f t="shared" ref="AE98" si="1444">AD98</f>
        <v>0</v>
      </c>
      <c r="AF98" s="83">
        <f>HASIL!AF89</f>
        <v>5</v>
      </c>
      <c r="AG98" s="122">
        <f t="shared" ref="AG98" si="1445">AF98</f>
        <v>5</v>
      </c>
      <c r="AH98" s="83">
        <f>HASIL!AH89</f>
        <v>5</v>
      </c>
      <c r="AI98" s="122">
        <f t="shared" ref="AI98" si="1446">AH98</f>
        <v>5</v>
      </c>
      <c r="AJ98" s="83">
        <f>HASIL!AJ89</f>
        <v>5</v>
      </c>
      <c r="AK98" s="122">
        <f t="shared" ref="AK98" si="1447">AJ98</f>
        <v>5</v>
      </c>
      <c r="AL98" s="83">
        <f>HASIL!AL89</f>
        <v>5</v>
      </c>
      <c r="AM98" s="122">
        <f t="shared" ref="AM98" si="1448">AL98</f>
        <v>5</v>
      </c>
      <c r="AN98" s="83">
        <f>HASIL!AN89</f>
        <v>5</v>
      </c>
      <c r="AO98" s="122">
        <f t="shared" ref="AO98" si="1449">AN98</f>
        <v>5</v>
      </c>
      <c r="AP98" s="83">
        <f>HASIL!AP89</f>
        <v>5</v>
      </c>
      <c r="AQ98" s="122">
        <f t="shared" ref="AQ98" si="1450">AP98</f>
        <v>5</v>
      </c>
      <c r="AR98" s="83">
        <f>HASIL!AR89</f>
        <v>0</v>
      </c>
      <c r="AS98" s="122">
        <f t="shared" ref="AS98" si="1451">AR98</f>
        <v>0</v>
      </c>
      <c r="AT98" s="83">
        <f>HASIL!AT89</f>
        <v>5</v>
      </c>
      <c r="AU98" s="122">
        <f t="shared" si="1177"/>
        <v>5</v>
      </c>
      <c r="AV98" s="47">
        <f>HASIL!AV89</f>
        <v>11</v>
      </c>
      <c r="AW98" s="47">
        <f>HASIL!AW89</f>
        <v>9</v>
      </c>
      <c r="AX98" s="23">
        <f>HASIL!AX89</f>
        <v>55</v>
      </c>
      <c r="AY98" s="24">
        <f t="shared" si="1178"/>
        <v>55.000000000000007</v>
      </c>
      <c r="AZ98" s="113" t="str">
        <f>IF(AY98&lt;$P$8,"-",IF(AY98&gt;=$P$8,"v"))</f>
        <v>-</v>
      </c>
      <c r="BA98" s="113" t="str">
        <f>IF(AY98&lt;$P$8,"v",IF(AY98&gt;=$P$8,"-"))</f>
        <v>v</v>
      </c>
      <c r="BB98" s="114" t="str">
        <f>IF(AY98&gt;=$P$8+20,"Pengayaan",IF(AY98&gt;=$P$8,"Tuntas",IF(AY98&lt;$P$8,"Remedial")))</f>
        <v>Remedial</v>
      </c>
      <c r="BE98" s="22">
        <v>80</v>
      </c>
      <c r="BF98" s="82" t="str">
        <f t="shared" si="1179"/>
        <v/>
      </c>
      <c r="BG98" s="110" t="s">
        <v>35</v>
      </c>
      <c r="BH98" s="22" t="s">
        <v>36</v>
      </c>
      <c r="BI98" s="22" t="s">
        <v>37</v>
      </c>
      <c r="BJ98" s="22" t="s">
        <v>38</v>
      </c>
      <c r="BN98" s="22">
        <v>80</v>
      </c>
      <c r="BO98" s="27" t="str">
        <f t="shared" si="1180"/>
        <v/>
      </c>
      <c r="BP98" s="110" t="s">
        <v>35</v>
      </c>
      <c r="BQ98" s="22" t="s">
        <v>36</v>
      </c>
      <c r="BR98" s="22" t="s">
        <v>37</v>
      </c>
      <c r="BS98" s="22" t="s">
        <v>38</v>
      </c>
    </row>
    <row r="99" spans="1:71" x14ac:dyDescent="0.25">
      <c r="A99" s="37">
        <v>81</v>
      </c>
      <c r="B99" s="266">
        <f>HASIL!C90</f>
        <v>44173.3265972222</v>
      </c>
      <c r="C99" s="266"/>
      <c r="D99" s="255">
        <f>HASIL!E90</f>
        <v>44173.346157407403</v>
      </c>
      <c r="E99" s="256"/>
      <c r="F99" s="192">
        <f>HASIL!G90</f>
        <v>44173.346157407403</v>
      </c>
      <c r="G99" s="46" t="str">
        <f>HASIL!B90</f>
        <v>JOKO HARYANTO</v>
      </c>
      <c r="H99" s="83">
        <f>HASIL!H90</f>
        <v>0</v>
      </c>
      <c r="I99" s="122">
        <f t="shared" si="1181"/>
        <v>0</v>
      </c>
      <c r="J99" s="83">
        <f>HASIL!J90</f>
        <v>5</v>
      </c>
      <c r="K99" s="122">
        <f t="shared" ref="K99" si="1452">J99</f>
        <v>5</v>
      </c>
      <c r="L99" s="83">
        <f>HASIL!L90</f>
        <v>0</v>
      </c>
      <c r="M99" s="122">
        <f t="shared" ref="M99" si="1453">L99</f>
        <v>0</v>
      </c>
      <c r="N99" s="83">
        <f>HASIL!N90</f>
        <v>5</v>
      </c>
      <c r="O99" s="122">
        <f t="shared" ref="O99" si="1454">N99</f>
        <v>5</v>
      </c>
      <c r="P99" s="83">
        <f>HASIL!P90</f>
        <v>5</v>
      </c>
      <c r="Q99" s="122">
        <f t="shared" ref="Q99" si="1455">P99</f>
        <v>5</v>
      </c>
      <c r="R99" s="83">
        <f>HASIL!R90</f>
        <v>0</v>
      </c>
      <c r="S99" s="122">
        <f t="shared" ref="S99" si="1456">R99</f>
        <v>0</v>
      </c>
      <c r="T99" s="83">
        <f>HASIL!T90</f>
        <v>5</v>
      </c>
      <c r="U99" s="122">
        <f t="shared" ref="U99" si="1457">T99</f>
        <v>5</v>
      </c>
      <c r="V99" s="83">
        <f>HASIL!V90</f>
        <v>0</v>
      </c>
      <c r="W99" s="122">
        <f t="shared" ref="W99" si="1458">V99</f>
        <v>0</v>
      </c>
      <c r="X99" s="83">
        <f>HASIL!X90</f>
        <v>0</v>
      </c>
      <c r="Y99" s="122">
        <f t="shared" ref="Y99" si="1459">X99</f>
        <v>0</v>
      </c>
      <c r="Z99" s="83">
        <f>HASIL!Z90</f>
        <v>0</v>
      </c>
      <c r="AA99" s="122">
        <f t="shared" ref="AA99" si="1460">Z99</f>
        <v>0</v>
      </c>
      <c r="AB99" s="83">
        <f>HASIL!AB90</f>
        <v>5</v>
      </c>
      <c r="AC99" s="122">
        <f t="shared" ref="AC99" si="1461">AB99</f>
        <v>5</v>
      </c>
      <c r="AD99" s="83">
        <f>HASIL!AD90</f>
        <v>0</v>
      </c>
      <c r="AE99" s="122">
        <f t="shared" ref="AE99" si="1462">AD99</f>
        <v>0</v>
      </c>
      <c r="AF99" s="83">
        <f>HASIL!AF90</f>
        <v>5</v>
      </c>
      <c r="AG99" s="122">
        <f t="shared" ref="AG99" si="1463">AF99</f>
        <v>5</v>
      </c>
      <c r="AH99" s="83">
        <f>HASIL!AH90</f>
        <v>0</v>
      </c>
      <c r="AI99" s="122">
        <f t="shared" ref="AI99" si="1464">AH99</f>
        <v>0</v>
      </c>
      <c r="AJ99" s="83">
        <f>HASIL!AJ90</f>
        <v>0</v>
      </c>
      <c r="AK99" s="122">
        <f t="shared" ref="AK99" si="1465">AJ99</f>
        <v>0</v>
      </c>
      <c r="AL99" s="83">
        <f>HASIL!AL90</f>
        <v>5</v>
      </c>
      <c r="AM99" s="122">
        <f t="shared" ref="AM99" si="1466">AL99</f>
        <v>5</v>
      </c>
      <c r="AN99" s="83">
        <f>HASIL!AN90</f>
        <v>5</v>
      </c>
      <c r="AO99" s="122">
        <f t="shared" ref="AO99" si="1467">AN99</f>
        <v>5</v>
      </c>
      <c r="AP99" s="83">
        <f>HASIL!AP90</f>
        <v>0</v>
      </c>
      <c r="AQ99" s="122">
        <f t="shared" ref="AQ99" si="1468">AP99</f>
        <v>0</v>
      </c>
      <c r="AR99" s="83">
        <f>HASIL!AR90</f>
        <v>5</v>
      </c>
      <c r="AS99" s="122">
        <f t="shared" ref="AS99" si="1469">AR99</f>
        <v>5</v>
      </c>
      <c r="AT99" s="83">
        <f>HASIL!AT90</f>
        <v>0</v>
      </c>
      <c r="AU99" s="122">
        <f t="shared" si="1177"/>
        <v>0</v>
      </c>
      <c r="AV99" s="47">
        <f>HASIL!AV90</f>
        <v>9</v>
      </c>
      <c r="AW99" s="47">
        <f>HASIL!AW90</f>
        <v>11</v>
      </c>
      <c r="AX99" s="23">
        <f>HASIL!AX90</f>
        <v>45</v>
      </c>
      <c r="AY99" s="24">
        <f t="shared" si="1178"/>
        <v>45</v>
      </c>
      <c r="AZ99" s="113" t="str">
        <f>IF(AY99&lt;$P$8,"-",IF(AY99&gt;=$P$8,"v"))</f>
        <v>-</v>
      </c>
      <c r="BA99" s="113" t="str">
        <f>IF(AY99&lt;$P$8,"v",IF(AY99&gt;=$P$8,"-"))</f>
        <v>v</v>
      </c>
      <c r="BB99" s="114" t="str">
        <f>IF(AY99&gt;=$P$8+20,"Pengayaan",IF(AY99&gt;=$P$8,"Tuntas",IF(AY99&lt;$P$8,"Remedial")))</f>
        <v>Remedial</v>
      </c>
      <c r="BE99" s="22">
        <v>81</v>
      </c>
      <c r="BF99" s="82" t="str">
        <f t="shared" si="1179"/>
        <v/>
      </c>
      <c r="BG99" s="110" t="s">
        <v>35</v>
      </c>
      <c r="BH99" s="22" t="s">
        <v>36</v>
      </c>
      <c r="BI99" s="22" t="s">
        <v>37</v>
      </c>
      <c r="BJ99" s="22" t="s">
        <v>38</v>
      </c>
      <c r="BN99" s="22">
        <v>81</v>
      </c>
      <c r="BO99" s="27" t="str">
        <f t="shared" si="1180"/>
        <v/>
      </c>
      <c r="BP99" s="110" t="s">
        <v>35</v>
      </c>
      <c r="BQ99" s="22" t="s">
        <v>36</v>
      </c>
      <c r="BR99" s="22" t="s">
        <v>37</v>
      </c>
      <c r="BS99" s="22" t="s">
        <v>38</v>
      </c>
    </row>
    <row r="100" spans="1:71" x14ac:dyDescent="0.25">
      <c r="A100" s="38">
        <v>82</v>
      </c>
      <c r="B100" s="266">
        <f>HASIL!C91</f>
        <v>44173.315983796303</v>
      </c>
      <c r="C100" s="266"/>
      <c r="D100" s="255">
        <f>HASIL!E91</f>
        <v>44173.346331018503</v>
      </c>
      <c r="E100" s="256"/>
      <c r="F100" s="192">
        <f>HASIL!G91</f>
        <v>44173.346331018503</v>
      </c>
      <c r="G100" s="46" t="str">
        <f>HASIL!B91</f>
        <v>AMBO ALLA</v>
      </c>
      <c r="H100" s="83">
        <f>HASIL!H91</f>
        <v>0</v>
      </c>
      <c r="I100" s="122">
        <f t="shared" si="1181"/>
        <v>0</v>
      </c>
      <c r="J100" s="83">
        <f>HASIL!J91</f>
        <v>5</v>
      </c>
      <c r="K100" s="122">
        <f t="shared" ref="K100" si="1470">J100</f>
        <v>5</v>
      </c>
      <c r="L100" s="83">
        <f>HASIL!L91</f>
        <v>5</v>
      </c>
      <c r="M100" s="122">
        <f t="shared" ref="M100" si="1471">L100</f>
        <v>5</v>
      </c>
      <c r="N100" s="83">
        <f>HASIL!N91</f>
        <v>5</v>
      </c>
      <c r="O100" s="122">
        <f t="shared" ref="O100" si="1472">N100</f>
        <v>5</v>
      </c>
      <c r="P100" s="83">
        <f>HASIL!P91</f>
        <v>5</v>
      </c>
      <c r="Q100" s="122">
        <f t="shared" ref="Q100" si="1473">P100</f>
        <v>5</v>
      </c>
      <c r="R100" s="83">
        <f>HASIL!R91</f>
        <v>0</v>
      </c>
      <c r="S100" s="122">
        <f t="shared" ref="S100" si="1474">R100</f>
        <v>0</v>
      </c>
      <c r="T100" s="83">
        <f>HASIL!T91</f>
        <v>5</v>
      </c>
      <c r="U100" s="122">
        <f t="shared" ref="U100" si="1475">T100</f>
        <v>5</v>
      </c>
      <c r="V100" s="83">
        <f>HASIL!V91</f>
        <v>0</v>
      </c>
      <c r="W100" s="122">
        <f t="shared" ref="W100" si="1476">V100</f>
        <v>0</v>
      </c>
      <c r="X100" s="83">
        <f>HASIL!X91</f>
        <v>0</v>
      </c>
      <c r="Y100" s="122">
        <f t="shared" ref="Y100" si="1477">X100</f>
        <v>0</v>
      </c>
      <c r="Z100" s="83">
        <f>HASIL!Z91</f>
        <v>5</v>
      </c>
      <c r="AA100" s="122">
        <f t="shared" ref="AA100" si="1478">Z100</f>
        <v>5</v>
      </c>
      <c r="AB100" s="83">
        <f>HASIL!AB91</f>
        <v>0</v>
      </c>
      <c r="AC100" s="122">
        <f t="shared" ref="AC100" si="1479">AB100</f>
        <v>0</v>
      </c>
      <c r="AD100" s="83">
        <f>HASIL!AD91</f>
        <v>5</v>
      </c>
      <c r="AE100" s="122">
        <f t="shared" ref="AE100" si="1480">AD100</f>
        <v>5</v>
      </c>
      <c r="AF100" s="83">
        <f>HASIL!AF91</f>
        <v>5</v>
      </c>
      <c r="AG100" s="122">
        <f t="shared" ref="AG100" si="1481">AF100</f>
        <v>5</v>
      </c>
      <c r="AH100" s="83">
        <f>HASIL!AH91</f>
        <v>0</v>
      </c>
      <c r="AI100" s="122">
        <f t="shared" ref="AI100" si="1482">AH100</f>
        <v>0</v>
      </c>
      <c r="AJ100" s="83">
        <f>HASIL!AJ91</f>
        <v>5</v>
      </c>
      <c r="AK100" s="122">
        <f t="shared" ref="AK100" si="1483">AJ100</f>
        <v>5</v>
      </c>
      <c r="AL100" s="83">
        <f>HASIL!AL91</f>
        <v>5</v>
      </c>
      <c r="AM100" s="122">
        <f t="shared" ref="AM100" si="1484">AL100</f>
        <v>5</v>
      </c>
      <c r="AN100" s="83">
        <f>HASIL!AN91</f>
        <v>0</v>
      </c>
      <c r="AO100" s="122">
        <f t="shared" ref="AO100" si="1485">AN100</f>
        <v>0</v>
      </c>
      <c r="AP100" s="83">
        <f>HASIL!AP91</f>
        <v>5</v>
      </c>
      <c r="AQ100" s="122">
        <f t="shared" ref="AQ100" si="1486">AP100</f>
        <v>5</v>
      </c>
      <c r="AR100" s="83">
        <f>HASIL!AR91</f>
        <v>5</v>
      </c>
      <c r="AS100" s="122">
        <f t="shared" ref="AS100" si="1487">AR100</f>
        <v>5</v>
      </c>
      <c r="AT100" s="83">
        <f>HASIL!AT91</f>
        <v>5</v>
      </c>
      <c r="AU100" s="122">
        <f t="shared" si="1177"/>
        <v>5</v>
      </c>
      <c r="AV100" s="47">
        <f>HASIL!AV91</f>
        <v>13</v>
      </c>
      <c r="AW100" s="47">
        <f>HASIL!AW91</f>
        <v>7</v>
      </c>
      <c r="AX100" s="23">
        <f>HASIL!AX91</f>
        <v>65</v>
      </c>
      <c r="AY100" s="24">
        <f t="shared" si="1178"/>
        <v>65</v>
      </c>
      <c r="AZ100" s="113" t="str">
        <f>IF(AY100&lt;$P$8,"-",IF(AY100&gt;=$P$8,"v"))</f>
        <v>-</v>
      </c>
      <c r="BA100" s="113" t="str">
        <f>IF(AY100&lt;$P$8,"v",IF(AY100&gt;=$P$8,"-"))</f>
        <v>v</v>
      </c>
      <c r="BB100" s="114" t="str">
        <f>IF(AY100&gt;=$P$8+20,"Pengayaan",IF(AY100&gt;=$P$8,"Tuntas",IF(AY100&lt;$P$8,"Remedial")))</f>
        <v>Remedial</v>
      </c>
      <c r="BE100" s="22">
        <v>82</v>
      </c>
      <c r="BF100" s="82" t="str">
        <f t="shared" si="1179"/>
        <v/>
      </c>
      <c r="BG100" s="110" t="s">
        <v>35</v>
      </c>
      <c r="BH100" s="22" t="s">
        <v>36</v>
      </c>
      <c r="BI100" s="22" t="s">
        <v>37</v>
      </c>
      <c r="BJ100" s="22" t="s">
        <v>38</v>
      </c>
      <c r="BN100" s="22">
        <v>82</v>
      </c>
      <c r="BO100" s="27" t="str">
        <f t="shared" si="1180"/>
        <v/>
      </c>
      <c r="BP100" s="110" t="s">
        <v>35</v>
      </c>
      <c r="BQ100" s="22" t="s">
        <v>36</v>
      </c>
      <c r="BR100" s="22" t="s">
        <v>37</v>
      </c>
      <c r="BS100" s="22" t="s">
        <v>38</v>
      </c>
    </row>
    <row r="101" spans="1:71" x14ac:dyDescent="0.25">
      <c r="A101" s="37">
        <v>83</v>
      </c>
      <c r="B101" s="266">
        <f>HASIL!C92</f>
        <v>44173.316076388903</v>
      </c>
      <c r="C101" s="266"/>
      <c r="D101" s="255">
        <f>HASIL!E92</f>
        <v>44173.346342592602</v>
      </c>
      <c r="E101" s="256"/>
      <c r="F101" s="192">
        <f>HASIL!G92</f>
        <v>44173.346342592602</v>
      </c>
      <c r="G101" s="46" t="str">
        <f>HASIL!B92</f>
        <v>ELLA QOSASI</v>
      </c>
      <c r="H101" s="83">
        <f>HASIL!H92</f>
        <v>0</v>
      </c>
      <c r="I101" s="122">
        <f t="shared" si="1181"/>
        <v>0</v>
      </c>
      <c r="J101" s="83">
        <f>HASIL!J92</f>
        <v>0</v>
      </c>
      <c r="K101" s="122">
        <f t="shared" ref="K101" si="1488">J101</f>
        <v>0</v>
      </c>
      <c r="L101" s="83">
        <f>HASIL!L92</f>
        <v>0</v>
      </c>
      <c r="M101" s="122">
        <f t="shared" ref="M101" si="1489">L101</f>
        <v>0</v>
      </c>
      <c r="N101" s="83">
        <f>HASIL!N92</f>
        <v>5</v>
      </c>
      <c r="O101" s="122">
        <f t="shared" ref="O101" si="1490">N101</f>
        <v>5</v>
      </c>
      <c r="P101" s="83">
        <f>HASIL!P92</f>
        <v>5</v>
      </c>
      <c r="Q101" s="122">
        <f t="shared" ref="Q101" si="1491">P101</f>
        <v>5</v>
      </c>
      <c r="R101" s="83">
        <f>HASIL!R92</f>
        <v>5</v>
      </c>
      <c r="S101" s="122">
        <f t="shared" ref="S101" si="1492">R101</f>
        <v>5</v>
      </c>
      <c r="T101" s="83">
        <f>HASIL!T92</f>
        <v>5</v>
      </c>
      <c r="U101" s="122">
        <f t="shared" ref="U101" si="1493">T101</f>
        <v>5</v>
      </c>
      <c r="V101" s="83">
        <f>HASIL!V92</f>
        <v>5</v>
      </c>
      <c r="W101" s="122">
        <f t="shared" ref="W101" si="1494">V101</f>
        <v>5</v>
      </c>
      <c r="X101" s="83">
        <f>HASIL!X92</f>
        <v>0</v>
      </c>
      <c r="Y101" s="122">
        <f t="shared" ref="Y101" si="1495">X101</f>
        <v>0</v>
      </c>
      <c r="Z101" s="83">
        <f>HASIL!Z92</f>
        <v>5</v>
      </c>
      <c r="AA101" s="122">
        <f t="shared" ref="AA101" si="1496">Z101</f>
        <v>5</v>
      </c>
      <c r="AB101" s="83">
        <f>HASIL!AB92</f>
        <v>5</v>
      </c>
      <c r="AC101" s="122">
        <f t="shared" ref="AC101" si="1497">AB101</f>
        <v>5</v>
      </c>
      <c r="AD101" s="83">
        <f>HASIL!AD92</f>
        <v>5</v>
      </c>
      <c r="AE101" s="122">
        <f t="shared" ref="AE101" si="1498">AD101</f>
        <v>5</v>
      </c>
      <c r="AF101" s="83">
        <f>HASIL!AF92</f>
        <v>5</v>
      </c>
      <c r="AG101" s="122">
        <f t="shared" ref="AG101" si="1499">AF101</f>
        <v>5</v>
      </c>
      <c r="AH101" s="83">
        <f>HASIL!AH92</f>
        <v>5</v>
      </c>
      <c r="AI101" s="122">
        <f t="shared" ref="AI101" si="1500">AH101</f>
        <v>5</v>
      </c>
      <c r="AJ101" s="83">
        <f>HASIL!AJ92</f>
        <v>5</v>
      </c>
      <c r="AK101" s="122">
        <f t="shared" ref="AK101" si="1501">AJ101</f>
        <v>5</v>
      </c>
      <c r="AL101" s="83">
        <f>HASIL!AL92</f>
        <v>5</v>
      </c>
      <c r="AM101" s="122">
        <f t="shared" ref="AM101" si="1502">AL101</f>
        <v>5</v>
      </c>
      <c r="AN101" s="83">
        <f>HASIL!AN92</f>
        <v>5</v>
      </c>
      <c r="AO101" s="122">
        <f t="shared" ref="AO101" si="1503">AN101</f>
        <v>5</v>
      </c>
      <c r="AP101" s="83">
        <f>HASIL!AP92</f>
        <v>5</v>
      </c>
      <c r="AQ101" s="122">
        <f t="shared" ref="AQ101" si="1504">AP101</f>
        <v>5</v>
      </c>
      <c r="AR101" s="83">
        <f>HASIL!AR92</f>
        <v>5</v>
      </c>
      <c r="AS101" s="122">
        <f t="shared" ref="AS101" si="1505">AR101</f>
        <v>5</v>
      </c>
      <c r="AT101" s="83">
        <f>HASIL!AT92</f>
        <v>5</v>
      </c>
      <c r="AU101" s="122">
        <f t="shared" si="1177"/>
        <v>5</v>
      </c>
      <c r="AV101" s="47">
        <f>HASIL!AV92</f>
        <v>16</v>
      </c>
      <c r="AW101" s="47">
        <f>HASIL!AW92</f>
        <v>4</v>
      </c>
      <c r="AX101" s="23">
        <f>HASIL!AX92</f>
        <v>80</v>
      </c>
      <c r="AY101" s="24">
        <f t="shared" si="1178"/>
        <v>80</v>
      </c>
      <c r="AZ101" s="113" t="str">
        <f>IF(AY101&lt;$P$8,"-",IF(AY101&gt;=$P$8,"v"))</f>
        <v>v</v>
      </c>
      <c r="BA101" s="113" t="str">
        <f>IF(AY101&lt;$P$8,"v",IF(AY101&gt;=$P$8,"-"))</f>
        <v>-</v>
      </c>
      <c r="BB101" s="114" t="str">
        <f>IF(AY101&gt;=$P$8+20,"Pengayaan",IF(AY101&gt;=$P$8,"Tuntas",IF(AY101&lt;$P$8,"Remedial")))</f>
        <v>Tuntas</v>
      </c>
      <c r="BE101" s="22">
        <v>83</v>
      </c>
      <c r="BF101" s="82" t="str">
        <f t="shared" si="1179"/>
        <v/>
      </c>
      <c r="BG101" s="110" t="s">
        <v>35</v>
      </c>
      <c r="BH101" s="22" t="s">
        <v>36</v>
      </c>
      <c r="BI101" s="22" t="s">
        <v>37</v>
      </c>
      <c r="BJ101" s="22" t="s">
        <v>38</v>
      </c>
      <c r="BN101" s="22">
        <v>83</v>
      </c>
      <c r="BO101" s="27" t="str">
        <f t="shared" si="1180"/>
        <v/>
      </c>
      <c r="BP101" s="110" t="s">
        <v>35</v>
      </c>
      <c r="BQ101" s="22" t="s">
        <v>36</v>
      </c>
      <c r="BR101" s="22" t="s">
        <v>37</v>
      </c>
      <c r="BS101" s="22" t="s">
        <v>38</v>
      </c>
    </row>
    <row r="102" spans="1:71" x14ac:dyDescent="0.25">
      <c r="A102" s="38">
        <v>84</v>
      </c>
      <c r="B102" s="266">
        <f>HASIL!C93</f>
        <v>44173.330625000002</v>
      </c>
      <c r="C102" s="266"/>
      <c r="D102" s="255">
        <f>HASIL!E93</f>
        <v>44173.346875000003</v>
      </c>
      <c r="E102" s="256"/>
      <c r="F102" s="192">
        <f>HASIL!G93</f>
        <v>44173.346875000003</v>
      </c>
      <c r="G102" s="46" t="str">
        <f>HASIL!B93</f>
        <v>NAZMI HASAN</v>
      </c>
      <c r="H102" s="83">
        <f>HASIL!H93</f>
        <v>5</v>
      </c>
      <c r="I102" s="122">
        <f t="shared" si="1181"/>
        <v>5</v>
      </c>
      <c r="J102" s="83">
        <f>HASIL!J93</f>
        <v>5</v>
      </c>
      <c r="K102" s="122">
        <f t="shared" ref="K102" si="1506">J102</f>
        <v>5</v>
      </c>
      <c r="L102" s="83">
        <f>HASIL!L93</f>
        <v>0</v>
      </c>
      <c r="M102" s="122">
        <f t="shared" ref="M102" si="1507">L102</f>
        <v>0</v>
      </c>
      <c r="N102" s="83">
        <f>HASIL!N93</f>
        <v>5</v>
      </c>
      <c r="O102" s="122">
        <f t="shared" ref="O102" si="1508">N102</f>
        <v>5</v>
      </c>
      <c r="P102" s="83">
        <f>HASIL!P93</f>
        <v>5</v>
      </c>
      <c r="Q102" s="122">
        <f t="shared" ref="Q102" si="1509">P102</f>
        <v>5</v>
      </c>
      <c r="R102" s="83">
        <f>HASIL!R93</f>
        <v>5</v>
      </c>
      <c r="S102" s="122">
        <f t="shared" ref="S102" si="1510">R102</f>
        <v>5</v>
      </c>
      <c r="T102" s="83">
        <f>HASIL!T93</f>
        <v>5</v>
      </c>
      <c r="U102" s="122">
        <f t="shared" ref="U102" si="1511">T102</f>
        <v>5</v>
      </c>
      <c r="V102" s="83">
        <f>HASIL!V93</f>
        <v>5</v>
      </c>
      <c r="W102" s="122">
        <f t="shared" ref="W102" si="1512">V102</f>
        <v>5</v>
      </c>
      <c r="X102" s="83">
        <f>HASIL!X93</f>
        <v>5</v>
      </c>
      <c r="Y102" s="122">
        <f t="shared" ref="Y102" si="1513">X102</f>
        <v>5</v>
      </c>
      <c r="Z102" s="83">
        <f>HASIL!Z93</f>
        <v>5</v>
      </c>
      <c r="AA102" s="122">
        <f t="shared" ref="AA102" si="1514">Z102</f>
        <v>5</v>
      </c>
      <c r="AB102" s="83">
        <f>HASIL!AB93</f>
        <v>5</v>
      </c>
      <c r="AC102" s="122">
        <f t="shared" ref="AC102" si="1515">AB102</f>
        <v>5</v>
      </c>
      <c r="AD102" s="83">
        <f>HASIL!AD93</f>
        <v>5</v>
      </c>
      <c r="AE102" s="122">
        <f t="shared" ref="AE102" si="1516">AD102</f>
        <v>5</v>
      </c>
      <c r="AF102" s="83">
        <f>HASIL!AF93</f>
        <v>5</v>
      </c>
      <c r="AG102" s="122">
        <f t="shared" ref="AG102" si="1517">AF102</f>
        <v>5</v>
      </c>
      <c r="AH102" s="83">
        <f>HASIL!AH93</f>
        <v>5</v>
      </c>
      <c r="AI102" s="122">
        <f t="shared" ref="AI102" si="1518">AH102</f>
        <v>5</v>
      </c>
      <c r="AJ102" s="83">
        <f>HASIL!AJ93</f>
        <v>5</v>
      </c>
      <c r="AK102" s="122">
        <f t="shared" ref="AK102" si="1519">AJ102</f>
        <v>5</v>
      </c>
      <c r="AL102" s="83">
        <f>HASIL!AL93</f>
        <v>5</v>
      </c>
      <c r="AM102" s="122">
        <f t="shared" ref="AM102" si="1520">AL102</f>
        <v>5</v>
      </c>
      <c r="AN102" s="83">
        <f>HASIL!AN93</f>
        <v>5</v>
      </c>
      <c r="AO102" s="122">
        <f t="shared" ref="AO102" si="1521">AN102</f>
        <v>5</v>
      </c>
      <c r="AP102" s="83">
        <f>HASIL!AP93</f>
        <v>5</v>
      </c>
      <c r="AQ102" s="122">
        <f t="shared" ref="AQ102" si="1522">AP102</f>
        <v>5</v>
      </c>
      <c r="AR102" s="83">
        <f>HASIL!AR93</f>
        <v>5</v>
      </c>
      <c r="AS102" s="122">
        <f t="shared" ref="AS102" si="1523">AR102</f>
        <v>5</v>
      </c>
      <c r="AT102" s="83">
        <f>HASIL!AT93</f>
        <v>5</v>
      </c>
      <c r="AU102" s="122">
        <f t="shared" si="1177"/>
        <v>5</v>
      </c>
      <c r="AV102" s="47">
        <f>HASIL!AV93</f>
        <v>19</v>
      </c>
      <c r="AW102" s="47">
        <f>HASIL!AW93</f>
        <v>1</v>
      </c>
      <c r="AX102" s="23">
        <f>HASIL!AX93</f>
        <v>95</v>
      </c>
      <c r="AY102" s="24">
        <f t="shared" si="1178"/>
        <v>95</v>
      </c>
      <c r="AZ102" s="113" t="str">
        <f>IF(AY102&lt;$P$8,"-",IF(AY102&gt;=$P$8,"v"))</f>
        <v>v</v>
      </c>
      <c r="BA102" s="113" t="str">
        <f>IF(AY102&lt;$P$8,"v",IF(AY102&gt;=$P$8,"-"))</f>
        <v>-</v>
      </c>
      <c r="BB102" s="114" t="str">
        <f>IF(AY102&gt;=$P$8+20,"Pengayaan",IF(AY102&gt;=$P$8,"Tuntas",IF(AY102&lt;$P$8,"Remedial")))</f>
        <v>Pengayaan</v>
      </c>
      <c r="BE102" s="22">
        <v>84</v>
      </c>
      <c r="BF102" s="82" t="str">
        <f t="shared" si="1179"/>
        <v/>
      </c>
      <c r="BG102" s="110" t="s">
        <v>35</v>
      </c>
      <c r="BH102" s="22" t="s">
        <v>36</v>
      </c>
      <c r="BI102" s="22" t="s">
        <v>37</v>
      </c>
      <c r="BJ102" s="22" t="s">
        <v>38</v>
      </c>
      <c r="BN102" s="22">
        <v>84</v>
      </c>
      <c r="BO102" s="27" t="str">
        <f t="shared" si="1180"/>
        <v/>
      </c>
      <c r="BP102" s="110" t="s">
        <v>35</v>
      </c>
      <c r="BQ102" s="22" t="s">
        <v>36</v>
      </c>
      <c r="BR102" s="22" t="s">
        <v>37</v>
      </c>
      <c r="BS102" s="22" t="s">
        <v>38</v>
      </c>
    </row>
    <row r="103" spans="1:71" x14ac:dyDescent="0.25">
      <c r="A103" s="37">
        <v>85</v>
      </c>
      <c r="B103" s="266">
        <f>HASIL!C94</f>
        <v>44173.313425925902</v>
      </c>
      <c r="C103" s="266"/>
      <c r="D103" s="255">
        <f>HASIL!E94</f>
        <v>44173.347604166702</v>
      </c>
      <c r="E103" s="256"/>
      <c r="F103" s="192">
        <f>HASIL!G94</f>
        <v>44173.347604166702</v>
      </c>
      <c r="G103" s="46" t="str">
        <f>HASIL!B94</f>
        <v>PUTRI RIZKIA</v>
      </c>
      <c r="H103" s="83">
        <f>HASIL!H94</f>
        <v>5</v>
      </c>
      <c r="I103" s="122">
        <f t="shared" si="1181"/>
        <v>5</v>
      </c>
      <c r="J103" s="83">
        <f>HASIL!J94</f>
        <v>5</v>
      </c>
      <c r="K103" s="122">
        <f t="shared" ref="K103" si="1524">J103</f>
        <v>5</v>
      </c>
      <c r="L103" s="83">
        <f>HASIL!L94</f>
        <v>0</v>
      </c>
      <c r="M103" s="122">
        <f t="shared" ref="M103" si="1525">L103</f>
        <v>0</v>
      </c>
      <c r="N103" s="83">
        <f>HASIL!N94</f>
        <v>5</v>
      </c>
      <c r="O103" s="122">
        <f t="shared" ref="O103" si="1526">N103</f>
        <v>5</v>
      </c>
      <c r="P103" s="83">
        <f>HASIL!P94</f>
        <v>5</v>
      </c>
      <c r="Q103" s="122">
        <f t="shared" ref="Q103" si="1527">P103</f>
        <v>5</v>
      </c>
      <c r="R103" s="83">
        <f>HASIL!R94</f>
        <v>5</v>
      </c>
      <c r="S103" s="122">
        <f t="shared" ref="S103" si="1528">R103</f>
        <v>5</v>
      </c>
      <c r="T103" s="83">
        <f>HASIL!T94</f>
        <v>5</v>
      </c>
      <c r="U103" s="122">
        <f t="shared" ref="U103" si="1529">T103</f>
        <v>5</v>
      </c>
      <c r="V103" s="83">
        <f>HASIL!V94</f>
        <v>0</v>
      </c>
      <c r="W103" s="122">
        <f t="shared" ref="W103" si="1530">V103</f>
        <v>0</v>
      </c>
      <c r="X103" s="83">
        <f>HASIL!X94</f>
        <v>5</v>
      </c>
      <c r="Y103" s="122">
        <f t="shared" ref="Y103" si="1531">X103</f>
        <v>5</v>
      </c>
      <c r="Z103" s="83">
        <f>HASIL!Z94</f>
        <v>5</v>
      </c>
      <c r="AA103" s="122">
        <f t="shared" ref="AA103" si="1532">Z103</f>
        <v>5</v>
      </c>
      <c r="AB103" s="83">
        <f>HASIL!AB94</f>
        <v>5</v>
      </c>
      <c r="AC103" s="122">
        <f t="shared" ref="AC103" si="1533">AB103</f>
        <v>5</v>
      </c>
      <c r="AD103" s="83">
        <f>HASIL!AD94</f>
        <v>5</v>
      </c>
      <c r="AE103" s="122">
        <f t="shared" ref="AE103" si="1534">AD103</f>
        <v>5</v>
      </c>
      <c r="AF103" s="83">
        <f>HASIL!AF94</f>
        <v>5</v>
      </c>
      <c r="AG103" s="122">
        <f t="shared" ref="AG103" si="1535">AF103</f>
        <v>5</v>
      </c>
      <c r="AH103" s="83">
        <f>HASIL!AH94</f>
        <v>0</v>
      </c>
      <c r="AI103" s="122">
        <f t="shared" ref="AI103" si="1536">AH103</f>
        <v>0</v>
      </c>
      <c r="AJ103" s="83">
        <f>HASIL!AJ94</f>
        <v>5</v>
      </c>
      <c r="AK103" s="122">
        <f t="shared" ref="AK103" si="1537">AJ103</f>
        <v>5</v>
      </c>
      <c r="AL103" s="83">
        <f>HASIL!AL94</f>
        <v>5</v>
      </c>
      <c r="AM103" s="122">
        <f t="shared" ref="AM103" si="1538">AL103</f>
        <v>5</v>
      </c>
      <c r="AN103" s="83">
        <f>HASIL!AN94</f>
        <v>5</v>
      </c>
      <c r="AO103" s="122">
        <f t="shared" ref="AO103" si="1539">AN103</f>
        <v>5</v>
      </c>
      <c r="AP103" s="83">
        <f>HASIL!AP94</f>
        <v>5</v>
      </c>
      <c r="AQ103" s="122">
        <f t="shared" ref="AQ103" si="1540">AP103</f>
        <v>5</v>
      </c>
      <c r="AR103" s="83">
        <f>HASIL!AR94</f>
        <v>5</v>
      </c>
      <c r="AS103" s="122">
        <f t="shared" ref="AS103" si="1541">AR103</f>
        <v>5</v>
      </c>
      <c r="AT103" s="83">
        <f>HASIL!AT94</f>
        <v>5</v>
      </c>
      <c r="AU103" s="122">
        <f t="shared" si="1177"/>
        <v>5</v>
      </c>
      <c r="AV103" s="47">
        <f>HASIL!AV94</f>
        <v>17</v>
      </c>
      <c r="AW103" s="47">
        <f>HASIL!AW94</f>
        <v>3</v>
      </c>
      <c r="AX103" s="23">
        <f>HASIL!AX94</f>
        <v>85</v>
      </c>
      <c r="AY103" s="24">
        <f t="shared" si="1178"/>
        <v>85</v>
      </c>
      <c r="AZ103" s="113" t="str">
        <f>IF(AY103&lt;$P$8,"-",IF(AY103&gt;=$P$8,"v"))</f>
        <v>v</v>
      </c>
      <c r="BA103" s="113" t="str">
        <f>IF(AY103&lt;$P$8,"v",IF(AY103&gt;=$P$8,"-"))</f>
        <v>-</v>
      </c>
      <c r="BB103" s="114" t="str">
        <f>IF(AY103&gt;=$P$8+20,"Pengayaan",IF(AY103&gt;=$P$8,"Tuntas",IF(AY103&lt;$P$8,"Remedial")))</f>
        <v>Tuntas</v>
      </c>
      <c r="BE103" s="22">
        <v>85</v>
      </c>
      <c r="BF103" s="82" t="str">
        <f t="shared" si="1179"/>
        <v/>
      </c>
      <c r="BG103" s="110" t="s">
        <v>35</v>
      </c>
      <c r="BH103" s="22" t="s">
        <v>36</v>
      </c>
      <c r="BI103" s="22" t="s">
        <v>37</v>
      </c>
      <c r="BJ103" s="22" t="s">
        <v>38</v>
      </c>
      <c r="BN103" s="22">
        <v>85</v>
      </c>
      <c r="BO103" s="27" t="str">
        <f t="shared" si="1180"/>
        <v/>
      </c>
      <c r="BP103" s="110" t="s">
        <v>35</v>
      </c>
      <c r="BQ103" s="22" t="s">
        <v>36</v>
      </c>
      <c r="BR103" s="22" t="s">
        <v>37</v>
      </c>
      <c r="BS103" s="22" t="s">
        <v>38</v>
      </c>
    </row>
    <row r="104" spans="1:71" x14ac:dyDescent="0.25">
      <c r="A104" s="38">
        <v>86</v>
      </c>
      <c r="B104" s="266">
        <f>HASIL!C95</f>
        <v>44173.345555555599</v>
      </c>
      <c r="C104" s="266"/>
      <c r="D104" s="255">
        <f>HASIL!E95</f>
        <v>44173.347662036998</v>
      </c>
      <c r="E104" s="256"/>
      <c r="F104" s="192">
        <f>HASIL!G95</f>
        <v>44173.347662036998</v>
      </c>
      <c r="G104" s="46" t="str">
        <f>HASIL!B95</f>
        <v>HERI YANTO</v>
      </c>
      <c r="H104" s="83">
        <f>HASIL!H95</f>
        <v>0</v>
      </c>
      <c r="I104" s="122">
        <f t="shared" si="1181"/>
        <v>0</v>
      </c>
      <c r="J104" s="83">
        <f>HASIL!J95</f>
        <v>5</v>
      </c>
      <c r="K104" s="122">
        <f t="shared" ref="K104" si="1542">J104</f>
        <v>5</v>
      </c>
      <c r="L104" s="83">
        <f>HASIL!L95</f>
        <v>0</v>
      </c>
      <c r="M104" s="122">
        <f t="shared" ref="M104" si="1543">L104</f>
        <v>0</v>
      </c>
      <c r="N104" s="83">
        <f>HASIL!N95</f>
        <v>0</v>
      </c>
      <c r="O104" s="122">
        <f t="shared" ref="O104" si="1544">N104</f>
        <v>0</v>
      </c>
      <c r="P104" s="83">
        <f>HASIL!P95</f>
        <v>5</v>
      </c>
      <c r="Q104" s="122">
        <f t="shared" ref="Q104" si="1545">P104</f>
        <v>5</v>
      </c>
      <c r="R104" s="83">
        <f>HASIL!R95</f>
        <v>0</v>
      </c>
      <c r="S104" s="122">
        <f t="shared" ref="S104" si="1546">R104</f>
        <v>0</v>
      </c>
      <c r="T104" s="83">
        <f>HASIL!T95</f>
        <v>5</v>
      </c>
      <c r="U104" s="122">
        <f t="shared" ref="U104" si="1547">T104</f>
        <v>5</v>
      </c>
      <c r="V104" s="83">
        <f>HASIL!V95</f>
        <v>0</v>
      </c>
      <c r="W104" s="122">
        <f t="shared" ref="W104" si="1548">V104</f>
        <v>0</v>
      </c>
      <c r="X104" s="83">
        <f>HASIL!X95</f>
        <v>0</v>
      </c>
      <c r="Y104" s="122">
        <f t="shared" ref="Y104" si="1549">X104</f>
        <v>0</v>
      </c>
      <c r="Z104" s="83">
        <f>HASIL!Z95</f>
        <v>5</v>
      </c>
      <c r="AA104" s="122">
        <f t="shared" ref="AA104" si="1550">Z104</f>
        <v>5</v>
      </c>
      <c r="AB104" s="83">
        <f>HASIL!AB95</f>
        <v>5</v>
      </c>
      <c r="AC104" s="122">
        <f t="shared" ref="AC104" si="1551">AB104</f>
        <v>5</v>
      </c>
      <c r="AD104" s="83">
        <f>HASIL!AD95</f>
        <v>5</v>
      </c>
      <c r="AE104" s="122">
        <f t="shared" ref="AE104" si="1552">AD104</f>
        <v>5</v>
      </c>
      <c r="AF104" s="83">
        <f>HASIL!AF95</f>
        <v>0</v>
      </c>
      <c r="AG104" s="122">
        <f t="shared" ref="AG104" si="1553">AF104</f>
        <v>0</v>
      </c>
      <c r="AH104" s="83">
        <f>HASIL!AH95</f>
        <v>0</v>
      </c>
      <c r="AI104" s="122">
        <f t="shared" ref="AI104" si="1554">AH104</f>
        <v>0</v>
      </c>
      <c r="AJ104" s="83">
        <f>HASIL!AJ95</f>
        <v>5</v>
      </c>
      <c r="AK104" s="122">
        <f t="shared" ref="AK104" si="1555">AJ104</f>
        <v>5</v>
      </c>
      <c r="AL104" s="83">
        <f>HASIL!AL95</f>
        <v>0</v>
      </c>
      <c r="AM104" s="122">
        <f t="shared" ref="AM104" si="1556">AL104</f>
        <v>0</v>
      </c>
      <c r="AN104" s="83">
        <f>HASIL!AN95</f>
        <v>5</v>
      </c>
      <c r="AO104" s="122">
        <f t="shared" ref="AO104" si="1557">AN104</f>
        <v>5</v>
      </c>
      <c r="AP104" s="83">
        <f>HASIL!AP95</f>
        <v>0</v>
      </c>
      <c r="AQ104" s="122">
        <f t="shared" ref="AQ104" si="1558">AP104</f>
        <v>0</v>
      </c>
      <c r="AR104" s="83">
        <f>HASIL!AR95</f>
        <v>5</v>
      </c>
      <c r="AS104" s="122">
        <f t="shared" ref="AS104" si="1559">AR104</f>
        <v>5</v>
      </c>
      <c r="AT104" s="83">
        <f>HASIL!AT95</f>
        <v>5</v>
      </c>
      <c r="AU104" s="122">
        <f t="shared" si="1177"/>
        <v>5</v>
      </c>
      <c r="AV104" s="47">
        <f>HASIL!AV95</f>
        <v>10</v>
      </c>
      <c r="AW104" s="47">
        <f>HASIL!AW95</f>
        <v>10</v>
      </c>
      <c r="AX104" s="23">
        <f>HASIL!AX95</f>
        <v>50</v>
      </c>
      <c r="AY104" s="24">
        <f t="shared" si="1178"/>
        <v>50</v>
      </c>
      <c r="AZ104" s="113" t="str">
        <f>IF(AY104&lt;$P$8,"-",IF(AY104&gt;=$P$8,"v"))</f>
        <v>-</v>
      </c>
      <c r="BA104" s="113" t="str">
        <f>IF(AY104&lt;$P$8,"v",IF(AY104&gt;=$P$8,"-"))</f>
        <v>v</v>
      </c>
      <c r="BB104" s="114" t="str">
        <f>IF(AY104&gt;=$P$8+20,"Pengayaan",IF(AY104&gt;=$P$8,"Tuntas",IF(AY104&lt;$P$8,"Remedial")))</f>
        <v>Remedial</v>
      </c>
      <c r="BE104" s="22">
        <v>86</v>
      </c>
      <c r="BF104" s="82" t="str">
        <f t="shared" si="1179"/>
        <v/>
      </c>
      <c r="BG104" s="110" t="s">
        <v>35</v>
      </c>
      <c r="BH104" s="22" t="s">
        <v>36</v>
      </c>
      <c r="BI104" s="22" t="s">
        <v>37</v>
      </c>
      <c r="BJ104" s="22" t="s">
        <v>38</v>
      </c>
      <c r="BN104" s="22">
        <v>86</v>
      </c>
      <c r="BO104" s="27" t="str">
        <f t="shared" si="1180"/>
        <v/>
      </c>
      <c r="BP104" s="110" t="s">
        <v>35</v>
      </c>
      <c r="BQ104" s="22" t="s">
        <v>36</v>
      </c>
      <c r="BR104" s="22" t="s">
        <v>37</v>
      </c>
      <c r="BS104" s="22" t="s">
        <v>38</v>
      </c>
    </row>
    <row r="105" spans="1:71" x14ac:dyDescent="0.25">
      <c r="A105" s="37">
        <v>87</v>
      </c>
      <c r="B105" s="266">
        <f>HASIL!C96</f>
        <v>44173.315798611096</v>
      </c>
      <c r="C105" s="266"/>
      <c r="D105" s="255">
        <f>HASIL!E96</f>
        <v>44173.347708333298</v>
      </c>
      <c r="E105" s="256"/>
      <c r="F105" s="192">
        <f>HASIL!G96</f>
        <v>44173.347708333298</v>
      </c>
      <c r="G105" s="46" t="str">
        <f>HASIL!B96</f>
        <v>NI WAHYUNI</v>
      </c>
      <c r="H105" s="83">
        <f>HASIL!H96</f>
        <v>0</v>
      </c>
      <c r="I105" s="122">
        <f t="shared" si="1181"/>
        <v>0</v>
      </c>
      <c r="J105" s="83">
        <f>HASIL!J96</f>
        <v>5</v>
      </c>
      <c r="K105" s="122">
        <f t="shared" ref="K105" si="1560">J105</f>
        <v>5</v>
      </c>
      <c r="L105" s="83">
        <f>HASIL!L96</f>
        <v>5</v>
      </c>
      <c r="M105" s="122">
        <f t="shared" ref="M105" si="1561">L105</f>
        <v>5</v>
      </c>
      <c r="N105" s="83">
        <f>HASIL!N96</f>
        <v>5</v>
      </c>
      <c r="O105" s="122">
        <f t="shared" ref="O105" si="1562">N105</f>
        <v>5</v>
      </c>
      <c r="P105" s="83">
        <f>HASIL!P96</f>
        <v>5</v>
      </c>
      <c r="Q105" s="122">
        <f t="shared" ref="Q105" si="1563">P105</f>
        <v>5</v>
      </c>
      <c r="R105" s="83">
        <f>HASIL!R96</f>
        <v>0</v>
      </c>
      <c r="S105" s="122">
        <f t="shared" ref="S105" si="1564">R105</f>
        <v>0</v>
      </c>
      <c r="T105" s="83">
        <f>HASIL!T96</f>
        <v>5</v>
      </c>
      <c r="U105" s="122">
        <f t="shared" ref="U105" si="1565">T105</f>
        <v>5</v>
      </c>
      <c r="V105" s="83">
        <f>HASIL!V96</f>
        <v>0</v>
      </c>
      <c r="W105" s="122">
        <f t="shared" ref="W105" si="1566">V105</f>
        <v>0</v>
      </c>
      <c r="X105" s="83">
        <f>HASIL!X96</f>
        <v>0</v>
      </c>
      <c r="Y105" s="122">
        <f t="shared" ref="Y105" si="1567">X105</f>
        <v>0</v>
      </c>
      <c r="Z105" s="83">
        <f>HASIL!Z96</f>
        <v>5</v>
      </c>
      <c r="AA105" s="122">
        <f t="shared" ref="AA105" si="1568">Z105</f>
        <v>5</v>
      </c>
      <c r="AB105" s="83">
        <f>HASIL!AB96</f>
        <v>0</v>
      </c>
      <c r="AC105" s="122">
        <f t="shared" ref="AC105" si="1569">AB105</f>
        <v>0</v>
      </c>
      <c r="AD105" s="83">
        <f>HASIL!AD96</f>
        <v>5</v>
      </c>
      <c r="AE105" s="122">
        <f t="shared" ref="AE105" si="1570">AD105</f>
        <v>5</v>
      </c>
      <c r="AF105" s="83">
        <f>HASIL!AF96</f>
        <v>5</v>
      </c>
      <c r="AG105" s="122">
        <f t="shared" ref="AG105" si="1571">AF105</f>
        <v>5</v>
      </c>
      <c r="AH105" s="83">
        <f>HASIL!AH96</f>
        <v>0</v>
      </c>
      <c r="AI105" s="122">
        <f t="shared" ref="AI105" si="1572">AH105</f>
        <v>0</v>
      </c>
      <c r="AJ105" s="83">
        <f>HASIL!AJ96</f>
        <v>5</v>
      </c>
      <c r="AK105" s="122">
        <f t="shared" ref="AK105" si="1573">AJ105</f>
        <v>5</v>
      </c>
      <c r="AL105" s="83">
        <f>HASIL!AL96</f>
        <v>5</v>
      </c>
      <c r="AM105" s="122">
        <f t="shared" ref="AM105" si="1574">AL105</f>
        <v>5</v>
      </c>
      <c r="AN105" s="83">
        <f>HASIL!AN96</f>
        <v>5</v>
      </c>
      <c r="AO105" s="122">
        <f t="shared" ref="AO105" si="1575">AN105</f>
        <v>5</v>
      </c>
      <c r="AP105" s="83">
        <f>HASIL!AP96</f>
        <v>5</v>
      </c>
      <c r="AQ105" s="122">
        <f t="shared" ref="AQ105" si="1576">AP105</f>
        <v>5</v>
      </c>
      <c r="AR105" s="83">
        <f>HASIL!AR96</f>
        <v>5</v>
      </c>
      <c r="AS105" s="122">
        <f t="shared" ref="AS105" si="1577">AR105</f>
        <v>5</v>
      </c>
      <c r="AT105" s="83">
        <f>HASIL!AT96</f>
        <v>5</v>
      </c>
      <c r="AU105" s="122">
        <f t="shared" si="1177"/>
        <v>5</v>
      </c>
      <c r="AV105" s="47">
        <f>HASIL!AV96</f>
        <v>14</v>
      </c>
      <c r="AW105" s="47">
        <f>HASIL!AW96</f>
        <v>6</v>
      </c>
      <c r="AX105" s="23">
        <f>HASIL!AX96</f>
        <v>70</v>
      </c>
      <c r="AY105" s="24">
        <f t="shared" si="1178"/>
        <v>70</v>
      </c>
      <c r="AZ105" s="113" t="str">
        <f>IF(AY105&lt;$P$8,"-",IF(AY105&gt;=$P$8,"v"))</f>
        <v>-</v>
      </c>
      <c r="BA105" s="113" t="str">
        <f>IF(AY105&lt;$P$8,"v",IF(AY105&gt;=$P$8,"-"))</f>
        <v>v</v>
      </c>
      <c r="BB105" s="114" t="str">
        <f>IF(AY105&gt;=$P$8+20,"Pengayaan",IF(AY105&gt;=$P$8,"Tuntas",IF(AY105&lt;$P$8,"Remedial")))</f>
        <v>Remedial</v>
      </c>
      <c r="BE105" s="22">
        <v>87</v>
      </c>
      <c r="BF105" s="82" t="str">
        <f t="shared" si="1179"/>
        <v/>
      </c>
      <c r="BG105" s="110" t="s">
        <v>35</v>
      </c>
      <c r="BH105" s="22" t="s">
        <v>36</v>
      </c>
      <c r="BI105" s="22" t="s">
        <v>37</v>
      </c>
      <c r="BJ105" s="22" t="s">
        <v>38</v>
      </c>
      <c r="BN105" s="22">
        <v>87</v>
      </c>
      <c r="BO105" s="27" t="str">
        <f t="shared" si="1180"/>
        <v/>
      </c>
      <c r="BP105" s="110" t="s">
        <v>35</v>
      </c>
      <c r="BQ105" s="22" t="s">
        <v>36</v>
      </c>
      <c r="BR105" s="22" t="s">
        <v>37</v>
      </c>
      <c r="BS105" s="22" t="s">
        <v>38</v>
      </c>
    </row>
    <row r="106" spans="1:71" x14ac:dyDescent="0.25">
      <c r="A106" s="38">
        <v>88</v>
      </c>
      <c r="B106" s="266">
        <f>HASIL!C97</f>
        <v>44173.334803240701</v>
      </c>
      <c r="C106" s="266"/>
      <c r="D106" s="255">
        <f>HASIL!E97</f>
        <v>44173.347847222198</v>
      </c>
      <c r="E106" s="256"/>
      <c r="F106" s="192">
        <f>HASIL!G97</f>
        <v>44173.347847222198</v>
      </c>
      <c r="G106" s="46" t="str">
        <f>HASIL!B97</f>
        <v>MUHAMMAD RAHMAN</v>
      </c>
      <c r="H106" s="83">
        <f>HASIL!H97</f>
        <v>0</v>
      </c>
      <c r="I106" s="122">
        <f t="shared" si="1181"/>
        <v>0</v>
      </c>
      <c r="J106" s="83">
        <f>HASIL!J97</f>
        <v>5</v>
      </c>
      <c r="K106" s="122">
        <f t="shared" ref="K106" si="1578">J106</f>
        <v>5</v>
      </c>
      <c r="L106" s="83">
        <f>HASIL!L97</f>
        <v>5</v>
      </c>
      <c r="M106" s="122">
        <f t="shared" ref="M106" si="1579">L106</f>
        <v>5</v>
      </c>
      <c r="N106" s="83">
        <f>HASIL!N97</f>
        <v>5</v>
      </c>
      <c r="O106" s="122">
        <f t="shared" ref="O106" si="1580">N106</f>
        <v>5</v>
      </c>
      <c r="P106" s="83">
        <f>HASIL!P97</f>
        <v>5</v>
      </c>
      <c r="Q106" s="122">
        <f t="shared" ref="Q106" si="1581">P106</f>
        <v>5</v>
      </c>
      <c r="R106" s="83">
        <f>HASIL!R97</f>
        <v>0</v>
      </c>
      <c r="S106" s="122">
        <f t="shared" ref="S106" si="1582">R106</f>
        <v>0</v>
      </c>
      <c r="T106" s="83">
        <f>HASIL!T97</f>
        <v>5</v>
      </c>
      <c r="U106" s="122">
        <f t="shared" ref="U106" si="1583">T106</f>
        <v>5</v>
      </c>
      <c r="V106" s="83">
        <f>HASIL!V97</f>
        <v>0</v>
      </c>
      <c r="W106" s="122">
        <f t="shared" ref="W106" si="1584">V106</f>
        <v>0</v>
      </c>
      <c r="X106" s="83">
        <f>HASIL!X97</f>
        <v>0</v>
      </c>
      <c r="Y106" s="122">
        <f t="shared" ref="Y106" si="1585">X106</f>
        <v>0</v>
      </c>
      <c r="Z106" s="83">
        <f>HASIL!Z97</f>
        <v>5</v>
      </c>
      <c r="AA106" s="122">
        <f t="shared" ref="AA106" si="1586">Z106</f>
        <v>5</v>
      </c>
      <c r="AB106" s="83">
        <f>HASIL!AB97</f>
        <v>0</v>
      </c>
      <c r="AC106" s="122">
        <f t="shared" ref="AC106" si="1587">AB106</f>
        <v>0</v>
      </c>
      <c r="AD106" s="83">
        <f>HASIL!AD97</f>
        <v>5</v>
      </c>
      <c r="AE106" s="122">
        <f t="shared" ref="AE106" si="1588">AD106</f>
        <v>5</v>
      </c>
      <c r="AF106" s="83">
        <f>HASIL!AF97</f>
        <v>0</v>
      </c>
      <c r="AG106" s="122">
        <f t="shared" ref="AG106" si="1589">AF106</f>
        <v>0</v>
      </c>
      <c r="AH106" s="83">
        <f>HASIL!AH97</f>
        <v>0</v>
      </c>
      <c r="AI106" s="122">
        <f t="shared" ref="AI106" si="1590">AH106</f>
        <v>0</v>
      </c>
      <c r="AJ106" s="83">
        <f>HASIL!AJ97</f>
        <v>5</v>
      </c>
      <c r="AK106" s="122">
        <f t="shared" ref="AK106" si="1591">AJ106</f>
        <v>5</v>
      </c>
      <c r="AL106" s="83">
        <f>HASIL!AL97</f>
        <v>5</v>
      </c>
      <c r="AM106" s="122">
        <f t="shared" ref="AM106" si="1592">AL106</f>
        <v>5</v>
      </c>
      <c r="AN106" s="83">
        <f>HASIL!AN97</f>
        <v>5</v>
      </c>
      <c r="AO106" s="122">
        <f t="shared" ref="AO106" si="1593">AN106</f>
        <v>5</v>
      </c>
      <c r="AP106" s="83">
        <f>HASIL!AP97</f>
        <v>5</v>
      </c>
      <c r="AQ106" s="122">
        <f t="shared" ref="AQ106" si="1594">AP106</f>
        <v>5</v>
      </c>
      <c r="AR106" s="83">
        <f>HASIL!AR97</f>
        <v>5</v>
      </c>
      <c r="AS106" s="122">
        <f t="shared" ref="AS106" si="1595">AR106</f>
        <v>5</v>
      </c>
      <c r="AT106" s="83">
        <f>HASIL!AT97</f>
        <v>5</v>
      </c>
      <c r="AU106" s="122">
        <f t="shared" si="1177"/>
        <v>5</v>
      </c>
      <c r="AV106" s="47">
        <f>HASIL!AV97</f>
        <v>13</v>
      </c>
      <c r="AW106" s="47">
        <f>HASIL!AW97</f>
        <v>7</v>
      </c>
      <c r="AX106" s="23">
        <f>HASIL!AX97</f>
        <v>65</v>
      </c>
      <c r="AY106" s="24">
        <f t="shared" si="1178"/>
        <v>65</v>
      </c>
      <c r="AZ106" s="113" t="str">
        <f>IF(AY106&lt;$P$8,"-",IF(AY106&gt;=$P$8,"v"))</f>
        <v>-</v>
      </c>
      <c r="BA106" s="113" t="str">
        <f>IF(AY106&lt;$P$8,"v",IF(AY106&gt;=$P$8,"-"))</f>
        <v>v</v>
      </c>
      <c r="BB106" s="114" t="str">
        <f>IF(AY106&gt;=$P$8+20,"Pengayaan",IF(AY106&gt;=$P$8,"Tuntas",IF(AY106&lt;$P$8,"Remedial")))</f>
        <v>Remedial</v>
      </c>
      <c r="BE106" s="22">
        <v>88</v>
      </c>
      <c r="BF106" s="82" t="str">
        <f t="shared" si="1179"/>
        <v/>
      </c>
      <c r="BG106" s="110" t="s">
        <v>35</v>
      </c>
      <c r="BH106" s="22" t="s">
        <v>36</v>
      </c>
      <c r="BI106" s="22" t="s">
        <v>37</v>
      </c>
      <c r="BJ106" s="22" t="s">
        <v>38</v>
      </c>
      <c r="BN106" s="22">
        <v>88</v>
      </c>
      <c r="BO106" s="27" t="str">
        <f t="shared" si="1180"/>
        <v/>
      </c>
      <c r="BP106" s="110" t="s">
        <v>35</v>
      </c>
      <c r="BQ106" s="22" t="s">
        <v>36</v>
      </c>
      <c r="BR106" s="22" t="s">
        <v>37</v>
      </c>
      <c r="BS106" s="22" t="s">
        <v>38</v>
      </c>
    </row>
    <row r="107" spans="1:71" x14ac:dyDescent="0.25">
      <c r="A107" s="37">
        <v>89</v>
      </c>
      <c r="B107" s="266">
        <f>HASIL!C98</f>
        <v>44173.346875000003</v>
      </c>
      <c r="C107" s="266"/>
      <c r="D107" s="255">
        <f>HASIL!E98</f>
        <v>44173.347951388903</v>
      </c>
      <c r="E107" s="256"/>
      <c r="F107" s="192">
        <f>HASIL!G98</f>
        <v>44173.347951388903</v>
      </c>
      <c r="G107" s="46" t="str">
        <f>HASIL!B98</f>
        <v>YESSA JULIANA</v>
      </c>
      <c r="H107" s="83">
        <f>HASIL!H98</f>
        <v>5</v>
      </c>
      <c r="I107" s="122">
        <f t="shared" si="1181"/>
        <v>5</v>
      </c>
      <c r="J107" s="83">
        <f>HASIL!J98</f>
        <v>0</v>
      </c>
      <c r="K107" s="122">
        <f t="shared" ref="K107" si="1596">J107</f>
        <v>0</v>
      </c>
      <c r="L107" s="83">
        <f>HASIL!L98</f>
        <v>0</v>
      </c>
      <c r="M107" s="122">
        <f t="shared" ref="M107" si="1597">L107</f>
        <v>0</v>
      </c>
      <c r="N107" s="83">
        <f>HASIL!N98</f>
        <v>5</v>
      </c>
      <c r="O107" s="122">
        <f t="shared" ref="O107" si="1598">N107</f>
        <v>5</v>
      </c>
      <c r="P107" s="83">
        <f>HASIL!P98</f>
        <v>5</v>
      </c>
      <c r="Q107" s="122">
        <f t="shared" ref="Q107" si="1599">P107</f>
        <v>5</v>
      </c>
      <c r="R107" s="83">
        <f>HASIL!R98</f>
        <v>5</v>
      </c>
      <c r="S107" s="122">
        <f t="shared" ref="S107" si="1600">R107</f>
        <v>5</v>
      </c>
      <c r="T107" s="83">
        <f>HASIL!T98</f>
        <v>5</v>
      </c>
      <c r="U107" s="122">
        <f t="shared" ref="U107" si="1601">T107</f>
        <v>5</v>
      </c>
      <c r="V107" s="83">
        <f>HASIL!V98</f>
        <v>5</v>
      </c>
      <c r="W107" s="122">
        <f t="shared" ref="W107" si="1602">V107</f>
        <v>5</v>
      </c>
      <c r="X107" s="83">
        <f>HASIL!X98</f>
        <v>5</v>
      </c>
      <c r="Y107" s="122">
        <f t="shared" ref="Y107" si="1603">X107</f>
        <v>5</v>
      </c>
      <c r="Z107" s="83">
        <f>HASIL!Z98</f>
        <v>5</v>
      </c>
      <c r="AA107" s="122">
        <f t="shared" ref="AA107" si="1604">Z107</f>
        <v>5</v>
      </c>
      <c r="AB107" s="83">
        <f>HASIL!AB98</f>
        <v>5</v>
      </c>
      <c r="AC107" s="122">
        <f t="shared" ref="AC107" si="1605">AB107</f>
        <v>5</v>
      </c>
      <c r="AD107" s="83">
        <f>HASIL!AD98</f>
        <v>5</v>
      </c>
      <c r="AE107" s="122">
        <f t="shared" ref="AE107" si="1606">AD107</f>
        <v>5</v>
      </c>
      <c r="AF107" s="83">
        <f>HASIL!AF98</f>
        <v>5</v>
      </c>
      <c r="AG107" s="122">
        <f t="shared" ref="AG107" si="1607">AF107</f>
        <v>5</v>
      </c>
      <c r="AH107" s="83">
        <f>HASIL!AH98</f>
        <v>5</v>
      </c>
      <c r="AI107" s="122">
        <f t="shared" ref="AI107" si="1608">AH107</f>
        <v>5</v>
      </c>
      <c r="AJ107" s="83">
        <f>HASIL!AJ98</f>
        <v>5</v>
      </c>
      <c r="AK107" s="122">
        <f t="shared" ref="AK107" si="1609">AJ107</f>
        <v>5</v>
      </c>
      <c r="AL107" s="83">
        <f>HASIL!AL98</f>
        <v>5</v>
      </c>
      <c r="AM107" s="122">
        <f t="shared" ref="AM107" si="1610">AL107</f>
        <v>5</v>
      </c>
      <c r="AN107" s="83">
        <f>HASIL!AN98</f>
        <v>5</v>
      </c>
      <c r="AO107" s="122">
        <f t="shared" ref="AO107" si="1611">AN107</f>
        <v>5</v>
      </c>
      <c r="AP107" s="83">
        <f>HASIL!AP98</f>
        <v>5</v>
      </c>
      <c r="AQ107" s="122">
        <f t="shared" ref="AQ107" si="1612">AP107</f>
        <v>5</v>
      </c>
      <c r="AR107" s="83">
        <f>HASIL!AR98</f>
        <v>5</v>
      </c>
      <c r="AS107" s="122">
        <f t="shared" ref="AS107" si="1613">AR107</f>
        <v>5</v>
      </c>
      <c r="AT107" s="83">
        <f>HASIL!AT98</f>
        <v>5</v>
      </c>
      <c r="AU107" s="122">
        <f t="shared" si="1177"/>
        <v>5</v>
      </c>
      <c r="AV107" s="47">
        <f>HASIL!AV98</f>
        <v>18</v>
      </c>
      <c r="AW107" s="47">
        <f>HASIL!AW98</f>
        <v>2</v>
      </c>
      <c r="AX107" s="23">
        <f>HASIL!AX98</f>
        <v>90</v>
      </c>
      <c r="AY107" s="24">
        <f t="shared" si="1178"/>
        <v>90</v>
      </c>
      <c r="AZ107" s="113" t="str">
        <f>IF(AY107&lt;$P$8,"-",IF(AY107&gt;=$P$8,"v"))</f>
        <v>v</v>
      </c>
      <c r="BA107" s="113" t="str">
        <f>IF(AY107&lt;$P$8,"v",IF(AY107&gt;=$P$8,"-"))</f>
        <v>-</v>
      </c>
      <c r="BB107" s="114" t="str">
        <f>IF(AY107&gt;=$P$8+20,"Pengayaan",IF(AY107&gt;=$P$8,"Tuntas",IF(AY107&lt;$P$8,"Remedial")))</f>
        <v>Tuntas</v>
      </c>
      <c r="BE107" s="22">
        <v>89</v>
      </c>
      <c r="BF107" s="82" t="str">
        <f t="shared" si="1179"/>
        <v/>
      </c>
      <c r="BG107" s="110" t="s">
        <v>35</v>
      </c>
      <c r="BH107" s="22" t="s">
        <v>36</v>
      </c>
      <c r="BI107" s="22" t="s">
        <v>37</v>
      </c>
      <c r="BJ107" s="22" t="s">
        <v>38</v>
      </c>
      <c r="BN107" s="22">
        <v>89</v>
      </c>
      <c r="BO107" s="27" t="str">
        <f t="shared" si="1180"/>
        <v/>
      </c>
      <c r="BP107" s="110" t="s">
        <v>35</v>
      </c>
      <c r="BQ107" s="22" t="s">
        <v>36</v>
      </c>
      <c r="BR107" s="22" t="s">
        <v>37</v>
      </c>
      <c r="BS107" s="22" t="s">
        <v>38</v>
      </c>
    </row>
    <row r="108" spans="1:71" x14ac:dyDescent="0.25">
      <c r="A108" s="38">
        <v>90</v>
      </c>
      <c r="B108" s="266">
        <f>HASIL!C99</f>
        <v>44173.333622685197</v>
      </c>
      <c r="C108" s="266"/>
      <c r="D108" s="255">
        <f>HASIL!E99</f>
        <v>44173.347997685203</v>
      </c>
      <c r="E108" s="256"/>
      <c r="F108" s="192">
        <f>HASIL!G99</f>
        <v>44173.347997685203</v>
      </c>
      <c r="G108" s="46" t="str">
        <f>HASIL!B99</f>
        <v>SITI NURHALIZA</v>
      </c>
      <c r="H108" s="83">
        <f>HASIL!H99</f>
        <v>5</v>
      </c>
      <c r="I108" s="122">
        <f t="shared" si="1181"/>
        <v>5</v>
      </c>
      <c r="J108" s="83">
        <f>HASIL!J99</f>
        <v>0</v>
      </c>
      <c r="K108" s="122">
        <f t="shared" ref="K108" si="1614">J108</f>
        <v>0</v>
      </c>
      <c r="L108" s="83">
        <f>HASIL!L99</f>
        <v>0</v>
      </c>
      <c r="M108" s="122">
        <f t="shared" ref="M108" si="1615">L108</f>
        <v>0</v>
      </c>
      <c r="N108" s="83">
        <f>HASIL!N99</f>
        <v>0</v>
      </c>
      <c r="O108" s="122">
        <f t="shared" ref="O108" si="1616">N108</f>
        <v>0</v>
      </c>
      <c r="P108" s="83">
        <f>HASIL!P99</f>
        <v>0</v>
      </c>
      <c r="Q108" s="122">
        <f t="shared" ref="Q108" si="1617">P108</f>
        <v>0</v>
      </c>
      <c r="R108" s="83">
        <f>HASIL!R99</f>
        <v>0</v>
      </c>
      <c r="S108" s="122">
        <f t="shared" ref="S108" si="1618">R108</f>
        <v>0</v>
      </c>
      <c r="T108" s="83">
        <f>HASIL!T99</f>
        <v>5</v>
      </c>
      <c r="U108" s="122">
        <f t="shared" ref="U108" si="1619">T108</f>
        <v>5</v>
      </c>
      <c r="V108" s="83">
        <f>HASIL!V99</f>
        <v>0</v>
      </c>
      <c r="W108" s="122">
        <f t="shared" ref="W108" si="1620">V108</f>
        <v>0</v>
      </c>
      <c r="X108" s="83">
        <f>HASIL!X99</f>
        <v>5</v>
      </c>
      <c r="Y108" s="122">
        <f t="shared" ref="Y108" si="1621">X108</f>
        <v>5</v>
      </c>
      <c r="Z108" s="83">
        <f>HASIL!Z99</f>
        <v>5</v>
      </c>
      <c r="AA108" s="122">
        <f t="shared" ref="AA108" si="1622">Z108</f>
        <v>5</v>
      </c>
      <c r="AB108" s="83">
        <f>HASIL!AB99</f>
        <v>5</v>
      </c>
      <c r="AC108" s="122">
        <f t="shared" ref="AC108" si="1623">AB108</f>
        <v>5</v>
      </c>
      <c r="AD108" s="83">
        <f>HASIL!AD99</f>
        <v>0</v>
      </c>
      <c r="AE108" s="122">
        <f t="shared" ref="AE108" si="1624">AD108</f>
        <v>0</v>
      </c>
      <c r="AF108" s="83">
        <f>HASIL!AF99</f>
        <v>0</v>
      </c>
      <c r="AG108" s="122">
        <f t="shared" ref="AG108" si="1625">AF108</f>
        <v>0</v>
      </c>
      <c r="AH108" s="83">
        <f>HASIL!AH99</f>
        <v>0</v>
      </c>
      <c r="AI108" s="122">
        <f t="shared" ref="AI108" si="1626">AH108</f>
        <v>0</v>
      </c>
      <c r="AJ108" s="83">
        <f>HASIL!AJ99</f>
        <v>5</v>
      </c>
      <c r="AK108" s="122">
        <f t="shared" ref="AK108" si="1627">AJ108</f>
        <v>5</v>
      </c>
      <c r="AL108" s="83">
        <f>HASIL!AL99</f>
        <v>0</v>
      </c>
      <c r="AM108" s="122">
        <f t="shared" ref="AM108" si="1628">AL108</f>
        <v>0</v>
      </c>
      <c r="AN108" s="83">
        <f>HASIL!AN99</f>
        <v>5</v>
      </c>
      <c r="AO108" s="122">
        <f t="shared" ref="AO108" si="1629">AN108</f>
        <v>5</v>
      </c>
      <c r="AP108" s="83">
        <f>HASIL!AP99</f>
        <v>5</v>
      </c>
      <c r="AQ108" s="122">
        <f t="shared" ref="AQ108" si="1630">AP108</f>
        <v>5</v>
      </c>
      <c r="AR108" s="83">
        <f>HASIL!AR99</f>
        <v>0</v>
      </c>
      <c r="AS108" s="122">
        <f t="shared" ref="AS108" si="1631">AR108</f>
        <v>0</v>
      </c>
      <c r="AT108" s="83">
        <f>HASIL!AT99</f>
        <v>5</v>
      </c>
      <c r="AU108" s="122">
        <f t="shared" si="1177"/>
        <v>5</v>
      </c>
      <c r="AV108" s="47">
        <f>HASIL!AV99</f>
        <v>9</v>
      </c>
      <c r="AW108" s="47">
        <f>HASIL!AW99</f>
        <v>11</v>
      </c>
      <c r="AX108" s="23">
        <f>HASIL!AX99</f>
        <v>45</v>
      </c>
      <c r="AY108" s="24">
        <f t="shared" si="1178"/>
        <v>45</v>
      </c>
      <c r="AZ108" s="113" t="str">
        <f>IF(AY108&lt;$P$8,"-",IF(AY108&gt;=$P$8,"v"))</f>
        <v>-</v>
      </c>
      <c r="BA108" s="113" t="str">
        <f>IF(AY108&lt;$P$8,"v",IF(AY108&gt;=$P$8,"-"))</f>
        <v>v</v>
      </c>
      <c r="BB108" s="114" t="str">
        <f>IF(AY108&gt;=$P$8+20,"Pengayaan",IF(AY108&gt;=$P$8,"Tuntas",IF(AY108&lt;$P$8,"Remedial")))</f>
        <v>Remedial</v>
      </c>
      <c r="BE108" s="22">
        <v>90</v>
      </c>
      <c r="BF108" s="82" t="str">
        <f t="shared" si="1179"/>
        <v/>
      </c>
      <c r="BG108" s="110" t="s">
        <v>35</v>
      </c>
      <c r="BH108" s="22" t="s">
        <v>36</v>
      </c>
      <c r="BI108" s="22" t="s">
        <v>37</v>
      </c>
      <c r="BJ108" s="22" t="s">
        <v>38</v>
      </c>
      <c r="BN108" s="22">
        <v>90</v>
      </c>
      <c r="BO108" s="27" t="str">
        <f t="shared" si="1180"/>
        <v/>
      </c>
      <c r="BP108" s="110" t="s">
        <v>35</v>
      </c>
      <c r="BQ108" s="22" t="s">
        <v>36</v>
      </c>
      <c r="BR108" s="22" t="s">
        <v>37</v>
      </c>
      <c r="BS108" s="22" t="s">
        <v>38</v>
      </c>
    </row>
    <row r="109" spans="1:71" x14ac:dyDescent="0.25">
      <c r="A109" s="37">
        <v>91</v>
      </c>
      <c r="B109" s="266">
        <f>HASIL!C100</f>
        <v>44173.317129629599</v>
      </c>
      <c r="C109" s="266"/>
      <c r="D109" s="255">
        <f>HASIL!E100</f>
        <v>44173.348090277803</v>
      </c>
      <c r="E109" s="256"/>
      <c r="F109" s="192">
        <f>HASIL!G100</f>
        <v>44173.348090277803</v>
      </c>
      <c r="G109" s="46" t="str">
        <f>HASIL!B100</f>
        <v>MUHAMMAD NURKHOLIS</v>
      </c>
      <c r="H109" s="83">
        <f>HASIL!H100</f>
        <v>5</v>
      </c>
      <c r="I109" s="122">
        <f t="shared" si="1181"/>
        <v>5</v>
      </c>
      <c r="J109" s="83">
        <f>HASIL!J100</f>
        <v>5</v>
      </c>
      <c r="K109" s="122">
        <f t="shared" ref="K109" si="1632">J109</f>
        <v>5</v>
      </c>
      <c r="L109" s="83">
        <f>HASIL!L100</f>
        <v>0</v>
      </c>
      <c r="M109" s="122">
        <f t="shared" ref="M109" si="1633">L109</f>
        <v>0</v>
      </c>
      <c r="N109" s="83">
        <f>HASIL!N100</f>
        <v>0</v>
      </c>
      <c r="O109" s="122">
        <f t="shared" ref="O109" si="1634">N109</f>
        <v>0</v>
      </c>
      <c r="P109" s="83">
        <f>HASIL!P100</f>
        <v>5</v>
      </c>
      <c r="Q109" s="122">
        <f t="shared" ref="Q109" si="1635">P109</f>
        <v>5</v>
      </c>
      <c r="R109" s="83">
        <f>HASIL!R100</f>
        <v>0</v>
      </c>
      <c r="S109" s="122">
        <f t="shared" ref="S109" si="1636">R109</f>
        <v>0</v>
      </c>
      <c r="T109" s="83">
        <f>HASIL!T100</f>
        <v>0</v>
      </c>
      <c r="U109" s="122">
        <f t="shared" ref="U109" si="1637">T109</f>
        <v>0</v>
      </c>
      <c r="V109" s="83">
        <f>HASIL!V100</f>
        <v>0</v>
      </c>
      <c r="W109" s="122">
        <f t="shared" ref="W109" si="1638">V109</f>
        <v>0</v>
      </c>
      <c r="X109" s="83">
        <f>HASIL!X100</f>
        <v>5</v>
      </c>
      <c r="Y109" s="122">
        <f t="shared" ref="Y109" si="1639">X109</f>
        <v>5</v>
      </c>
      <c r="Z109" s="83">
        <f>HASIL!Z100</f>
        <v>5</v>
      </c>
      <c r="AA109" s="122">
        <f t="shared" ref="AA109" si="1640">Z109</f>
        <v>5</v>
      </c>
      <c r="AB109" s="83">
        <f>HASIL!AB100</f>
        <v>0</v>
      </c>
      <c r="AC109" s="122">
        <f t="shared" ref="AC109" si="1641">AB109</f>
        <v>0</v>
      </c>
      <c r="AD109" s="83">
        <f>HASIL!AD100</f>
        <v>0</v>
      </c>
      <c r="AE109" s="122">
        <f t="shared" ref="AE109" si="1642">AD109</f>
        <v>0</v>
      </c>
      <c r="AF109" s="83">
        <f>HASIL!AF100</f>
        <v>5</v>
      </c>
      <c r="AG109" s="122">
        <f t="shared" ref="AG109" si="1643">AF109</f>
        <v>5</v>
      </c>
      <c r="AH109" s="83">
        <f>HASIL!AH100</f>
        <v>5</v>
      </c>
      <c r="AI109" s="122">
        <f t="shared" ref="AI109" si="1644">AH109</f>
        <v>5</v>
      </c>
      <c r="AJ109" s="83">
        <f>HASIL!AJ100</f>
        <v>0</v>
      </c>
      <c r="AK109" s="122">
        <f t="shared" ref="AK109" si="1645">AJ109</f>
        <v>0</v>
      </c>
      <c r="AL109" s="83">
        <f>HASIL!AL100</f>
        <v>5</v>
      </c>
      <c r="AM109" s="122">
        <f t="shared" ref="AM109" si="1646">AL109</f>
        <v>5</v>
      </c>
      <c r="AN109" s="83">
        <f>HASIL!AN100</f>
        <v>5</v>
      </c>
      <c r="AO109" s="122">
        <f t="shared" ref="AO109" si="1647">AN109</f>
        <v>5</v>
      </c>
      <c r="AP109" s="83">
        <f>HASIL!AP100</f>
        <v>0</v>
      </c>
      <c r="AQ109" s="122">
        <f t="shared" ref="AQ109" si="1648">AP109</f>
        <v>0</v>
      </c>
      <c r="AR109" s="83">
        <f>HASIL!AR100</f>
        <v>5</v>
      </c>
      <c r="AS109" s="122">
        <f t="shared" ref="AS109" si="1649">AR109</f>
        <v>5</v>
      </c>
      <c r="AT109" s="83">
        <f>HASIL!AT100</f>
        <v>5</v>
      </c>
      <c r="AU109" s="122">
        <f t="shared" si="1177"/>
        <v>5</v>
      </c>
      <c r="AV109" s="47">
        <f>HASIL!AV100</f>
        <v>11</v>
      </c>
      <c r="AW109" s="47">
        <f>HASIL!AW100</f>
        <v>9</v>
      </c>
      <c r="AX109" s="23">
        <f>HASIL!AX100</f>
        <v>55</v>
      </c>
      <c r="AY109" s="24">
        <f t="shared" si="1178"/>
        <v>55.000000000000007</v>
      </c>
      <c r="AZ109" s="113" t="str">
        <f>IF(AY109&lt;$P$8,"-",IF(AY109&gt;=$P$8,"v"))</f>
        <v>-</v>
      </c>
      <c r="BA109" s="113" t="str">
        <f>IF(AY109&lt;$P$8,"v",IF(AY109&gt;=$P$8,"-"))</f>
        <v>v</v>
      </c>
      <c r="BB109" s="114" t="str">
        <f>IF(AY109&gt;=$P$8+20,"Pengayaan",IF(AY109&gt;=$P$8,"Tuntas",IF(AY109&lt;$P$8,"Remedial")))</f>
        <v>Remedial</v>
      </c>
      <c r="BE109" s="22">
        <v>91</v>
      </c>
      <c r="BF109" s="82" t="str">
        <f t="shared" si="1179"/>
        <v/>
      </c>
      <c r="BG109" s="110" t="s">
        <v>35</v>
      </c>
      <c r="BH109" s="22" t="s">
        <v>36</v>
      </c>
      <c r="BI109" s="22" t="s">
        <v>37</v>
      </c>
      <c r="BJ109" s="22" t="s">
        <v>38</v>
      </c>
      <c r="BN109" s="22">
        <v>91</v>
      </c>
      <c r="BO109" s="27" t="str">
        <f t="shared" si="1180"/>
        <v/>
      </c>
      <c r="BP109" s="110" t="s">
        <v>35</v>
      </c>
      <c r="BQ109" s="22" t="s">
        <v>36</v>
      </c>
      <c r="BR109" s="22" t="s">
        <v>37</v>
      </c>
      <c r="BS109" s="22" t="s">
        <v>38</v>
      </c>
    </row>
    <row r="110" spans="1:71" x14ac:dyDescent="0.25">
      <c r="A110" s="38">
        <v>92</v>
      </c>
      <c r="B110" s="266">
        <f>HASIL!C101</f>
        <v>44173.335428240702</v>
      </c>
      <c r="C110" s="266"/>
      <c r="D110" s="255">
        <f>HASIL!E101</f>
        <v>44173.348159722198</v>
      </c>
      <c r="E110" s="256"/>
      <c r="F110" s="192">
        <f>HASIL!G101</f>
        <v>44173.348159722198</v>
      </c>
      <c r="G110" s="46" t="str">
        <f>HASIL!B101</f>
        <v>SYOPIATUL HUSNA</v>
      </c>
      <c r="H110" s="83">
        <f>HASIL!H101</f>
        <v>5</v>
      </c>
      <c r="I110" s="122">
        <f t="shared" si="1181"/>
        <v>5</v>
      </c>
      <c r="J110" s="83">
        <f>HASIL!J101</f>
        <v>5</v>
      </c>
      <c r="K110" s="122">
        <f t="shared" ref="K110" si="1650">J110</f>
        <v>5</v>
      </c>
      <c r="L110" s="83">
        <f>HASIL!L101</f>
        <v>0</v>
      </c>
      <c r="M110" s="122">
        <f t="shared" ref="M110" si="1651">L110</f>
        <v>0</v>
      </c>
      <c r="N110" s="83">
        <f>HASIL!N101</f>
        <v>0</v>
      </c>
      <c r="O110" s="122">
        <f t="shared" ref="O110" si="1652">N110</f>
        <v>0</v>
      </c>
      <c r="P110" s="83">
        <f>HASIL!P101</f>
        <v>5</v>
      </c>
      <c r="Q110" s="122">
        <f t="shared" ref="Q110" si="1653">P110</f>
        <v>5</v>
      </c>
      <c r="R110" s="83">
        <f>HASIL!R101</f>
        <v>0</v>
      </c>
      <c r="S110" s="122">
        <f t="shared" ref="S110" si="1654">R110</f>
        <v>0</v>
      </c>
      <c r="T110" s="83">
        <f>HASIL!T101</f>
        <v>5</v>
      </c>
      <c r="U110" s="122">
        <f t="shared" ref="U110" si="1655">T110</f>
        <v>5</v>
      </c>
      <c r="V110" s="83">
        <f>HASIL!V101</f>
        <v>0</v>
      </c>
      <c r="W110" s="122">
        <f t="shared" ref="W110" si="1656">V110</f>
        <v>0</v>
      </c>
      <c r="X110" s="83">
        <f>HASIL!X101</f>
        <v>5</v>
      </c>
      <c r="Y110" s="122">
        <f t="shared" ref="Y110" si="1657">X110</f>
        <v>5</v>
      </c>
      <c r="Z110" s="83">
        <f>HASIL!Z101</f>
        <v>5</v>
      </c>
      <c r="AA110" s="122">
        <f t="shared" ref="AA110" si="1658">Z110</f>
        <v>5</v>
      </c>
      <c r="AB110" s="83">
        <f>HASIL!AB101</f>
        <v>0</v>
      </c>
      <c r="AC110" s="122">
        <f t="shared" ref="AC110" si="1659">AB110</f>
        <v>0</v>
      </c>
      <c r="AD110" s="83">
        <f>HASIL!AD101</f>
        <v>0</v>
      </c>
      <c r="AE110" s="122">
        <f t="shared" ref="AE110" si="1660">AD110</f>
        <v>0</v>
      </c>
      <c r="AF110" s="83">
        <f>HASIL!AF101</f>
        <v>5</v>
      </c>
      <c r="AG110" s="122">
        <f t="shared" ref="AG110" si="1661">AF110</f>
        <v>5</v>
      </c>
      <c r="AH110" s="83">
        <f>HASIL!AH101</f>
        <v>5</v>
      </c>
      <c r="AI110" s="122">
        <f t="shared" ref="AI110" si="1662">AH110</f>
        <v>5</v>
      </c>
      <c r="AJ110" s="83">
        <f>HASIL!AJ101</f>
        <v>0</v>
      </c>
      <c r="AK110" s="122">
        <f t="shared" ref="AK110" si="1663">AJ110</f>
        <v>0</v>
      </c>
      <c r="AL110" s="83">
        <f>HASIL!AL101</f>
        <v>0</v>
      </c>
      <c r="AM110" s="122">
        <f t="shared" ref="AM110" si="1664">AL110</f>
        <v>0</v>
      </c>
      <c r="AN110" s="83">
        <f>HASIL!AN101</f>
        <v>5</v>
      </c>
      <c r="AO110" s="122">
        <f t="shared" ref="AO110" si="1665">AN110</f>
        <v>5</v>
      </c>
      <c r="AP110" s="83">
        <f>HASIL!AP101</f>
        <v>5</v>
      </c>
      <c r="AQ110" s="122">
        <f t="shared" ref="AQ110" si="1666">AP110</f>
        <v>5</v>
      </c>
      <c r="AR110" s="83">
        <f>HASIL!AR101</f>
        <v>5</v>
      </c>
      <c r="AS110" s="122">
        <f t="shared" ref="AS110" si="1667">AR110</f>
        <v>5</v>
      </c>
      <c r="AT110" s="83">
        <f>HASIL!AT101</f>
        <v>5</v>
      </c>
      <c r="AU110" s="122">
        <f t="shared" si="1177"/>
        <v>5</v>
      </c>
      <c r="AV110" s="47">
        <f>HASIL!AV101</f>
        <v>12</v>
      </c>
      <c r="AW110" s="47">
        <f>HASIL!AW101</f>
        <v>8</v>
      </c>
      <c r="AX110" s="23">
        <f>HASIL!AX101</f>
        <v>60</v>
      </c>
      <c r="AY110" s="24">
        <f t="shared" si="1178"/>
        <v>60</v>
      </c>
      <c r="AZ110" s="113" t="str">
        <f>IF(AY110&lt;$P$8,"-",IF(AY110&gt;=$P$8,"v"))</f>
        <v>-</v>
      </c>
      <c r="BA110" s="113" t="str">
        <f>IF(AY110&lt;$P$8,"v",IF(AY110&gt;=$P$8,"-"))</f>
        <v>v</v>
      </c>
      <c r="BB110" s="114" t="str">
        <f>IF(AY110&gt;=$P$8+20,"Pengayaan",IF(AY110&gt;=$P$8,"Tuntas",IF(AY110&lt;$P$8,"Remedial")))</f>
        <v>Remedial</v>
      </c>
      <c r="BE110" s="22">
        <v>92</v>
      </c>
      <c r="BF110" s="82" t="str">
        <f t="shared" si="1179"/>
        <v/>
      </c>
      <c r="BG110" s="110" t="s">
        <v>35</v>
      </c>
      <c r="BH110" s="22" t="s">
        <v>36</v>
      </c>
      <c r="BI110" s="22" t="s">
        <v>37</v>
      </c>
      <c r="BJ110" s="22" t="s">
        <v>38</v>
      </c>
      <c r="BN110" s="22">
        <v>92</v>
      </c>
      <c r="BO110" s="27" t="str">
        <f t="shared" si="1180"/>
        <v/>
      </c>
      <c r="BP110" s="110" t="s">
        <v>35</v>
      </c>
      <c r="BQ110" s="22" t="s">
        <v>36</v>
      </c>
      <c r="BR110" s="22" t="s">
        <v>37</v>
      </c>
      <c r="BS110" s="22" t="s">
        <v>38</v>
      </c>
    </row>
    <row r="111" spans="1:71" x14ac:dyDescent="0.25">
      <c r="A111" s="37">
        <v>93</v>
      </c>
      <c r="B111" s="266">
        <f>HASIL!C102</f>
        <v>44173.342800925901</v>
      </c>
      <c r="C111" s="266"/>
      <c r="D111" s="255">
        <f>HASIL!E102</f>
        <v>44173.348159722198</v>
      </c>
      <c r="E111" s="256"/>
      <c r="F111" s="192">
        <f>HASIL!G102</f>
        <v>44173.348159722198</v>
      </c>
      <c r="G111" s="46" t="str">
        <f>HASIL!B102</f>
        <v>MUHAMMAD ILHAM</v>
      </c>
      <c r="H111" s="83">
        <f>HASIL!H102</f>
        <v>5</v>
      </c>
      <c r="I111" s="122">
        <f t="shared" si="1181"/>
        <v>5</v>
      </c>
      <c r="J111" s="83">
        <f>HASIL!J102</f>
        <v>5</v>
      </c>
      <c r="K111" s="122">
        <f t="shared" ref="K111" si="1668">J111</f>
        <v>5</v>
      </c>
      <c r="L111" s="83">
        <f>HASIL!L102</f>
        <v>0</v>
      </c>
      <c r="M111" s="122">
        <f t="shared" ref="M111" si="1669">L111</f>
        <v>0</v>
      </c>
      <c r="N111" s="83">
        <f>HASIL!N102</f>
        <v>5</v>
      </c>
      <c r="O111" s="122">
        <f t="shared" ref="O111" si="1670">N111</f>
        <v>5</v>
      </c>
      <c r="P111" s="83">
        <f>HASIL!P102</f>
        <v>0</v>
      </c>
      <c r="Q111" s="122">
        <f t="shared" ref="Q111" si="1671">P111</f>
        <v>0</v>
      </c>
      <c r="R111" s="83">
        <f>HASIL!R102</f>
        <v>0</v>
      </c>
      <c r="S111" s="122">
        <f t="shared" ref="S111" si="1672">R111</f>
        <v>0</v>
      </c>
      <c r="T111" s="83">
        <f>HASIL!T102</f>
        <v>5</v>
      </c>
      <c r="U111" s="122">
        <f t="shared" ref="U111" si="1673">T111</f>
        <v>5</v>
      </c>
      <c r="V111" s="83">
        <f>HASIL!V102</f>
        <v>0</v>
      </c>
      <c r="W111" s="122">
        <f t="shared" ref="W111" si="1674">V111</f>
        <v>0</v>
      </c>
      <c r="X111" s="83">
        <f>HASIL!X102</f>
        <v>0</v>
      </c>
      <c r="Y111" s="122">
        <f t="shared" ref="Y111" si="1675">X111</f>
        <v>0</v>
      </c>
      <c r="Z111" s="83">
        <f>HASIL!Z102</f>
        <v>0</v>
      </c>
      <c r="AA111" s="122">
        <f t="shared" ref="AA111" si="1676">Z111</f>
        <v>0</v>
      </c>
      <c r="AB111" s="83">
        <f>HASIL!AB102</f>
        <v>0</v>
      </c>
      <c r="AC111" s="122">
        <f t="shared" ref="AC111" si="1677">AB111</f>
        <v>0</v>
      </c>
      <c r="AD111" s="83">
        <f>HASIL!AD102</f>
        <v>0</v>
      </c>
      <c r="AE111" s="122">
        <f t="shared" ref="AE111" si="1678">AD111</f>
        <v>0</v>
      </c>
      <c r="AF111" s="83">
        <f>HASIL!AF102</f>
        <v>0</v>
      </c>
      <c r="AG111" s="122">
        <f t="shared" ref="AG111" si="1679">AF111</f>
        <v>0</v>
      </c>
      <c r="AH111" s="83">
        <f>HASIL!AH102</f>
        <v>0</v>
      </c>
      <c r="AI111" s="122">
        <f t="shared" ref="AI111" si="1680">AH111</f>
        <v>0</v>
      </c>
      <c r="AJ111" s="83">
        <f>HASIL!AJ102</f>
        <v>0</v>
      </c>
      <c r="AK111" s="122">
        <f t="shared" ref="AK111" si="1681">AJ111</f>
        <v>0</v>
      </c>
      <c r="AL111" s="83">
        <f>HASIL!AL102</f>
        <v>0</v>
      </c>
      <c r="AM111" s="122">
        <f t="shared" ref="AM111" si="1682">AL111</f>
        <v>0</v>
      </c>
      <c r="AN111" s="83">
        <f>HASIL!AN102</f>
        <v>5</v>
      </c>
      <c r="AO111" s="122">
        <f t="shared" ref="AO111" si="1683">AN111</f>
        <v>5</v>
      </c>
      <c r="AP111" s="83">
        <f>HASIL!AP102</f>
        <v>5</v>
      </c>
      <c r="AQ111" s="122">
        <f t="shared" ref="AQ111" si="1684">AP111</f>
        <v>5</v>
      </c>
      <c r="AR111" s="83">
        <f>HASIL!AR102</f>
        <v>0</v>
      </c>
      <c r="AS111" s="122">
        <f t="shared" ref="AS111" si="1685">AR111</f>
        <v>0</v>
      </c>
      <c r="AT111" s="83">
        <f>HASIL!AT102</f>
        <v>5</v>
      </c>
      <c r="AU111" s="122">
        <f t="shared" si="1177"/>
        <v>5</v>
      </c>
      <c r="AV111" s="47">
        <f>HASIL!AV102</f>
        <v>7</v>
      </c>
      <c r="AW111" s="47">
        <f>HASIL!AW102</f>
        <v>13</v>
      </c>
      <c r="AX111" s="23">
        <f>HASIL!AX102</f>
        <v>35</v>
      </c>
      <c r="AY111" s="24">
        <f t="shared" si="1178"/>
        <v>35</v>
      </c>
      <c r="AZ111" s="113" t="str">
        <f>IF(AY111&lt;$P$8,"-",IF(AY111&gt;=$P$8,"v"))</f>
        <v>-</v>
      </c>
      <c r="BA111" s="113" t="str">
        <f>IF(AY111&lt;$P$8,"v",IF(AY111&gt;=$P$8,"-"))</f>
        <v>v</v>
      </c>
      <c r="BB111" s="114" t="str">
        <f>IF(AY111&gt;=$P$8+20,"Pengayaan",IF(AY111&gt;=$P$8,"Tuntas",IF(AY111&lt;$P$8,"Remedial")))</f>
        <v>Remedial</v>
      </c>
      <c r="BE111" s="22">
        <v>93</v>
      </c>
      <c r="BF111" s="82" t="str">
        <f t="shared" si="1179"/>
        <v/>
      </c>
      <c r="BG111" s="110" t="s">
        <v>35</v>
      </c>
      <c r="BH111" s="22" t="s">
        <v>36</v>
      </c>
      <c r="BI111" s="22" t="s">
        <v>37</v>
      </c>
      <c r="BJ111" s="22" t="s">
        <v>38</v>
      </c>
      <c r="BN111" s="22">
        <v>93</v>
      </c>
      <c r="BO111" s="27" t="str">
        <f t="shared" si="1180"/>
        <v/>
      </c>
      <c r="BP111" s="110" t="s">
        <v>35</v>
      </c>
      <c r="BQ111" s="22" t="s">
        <v>36</v>
      </c>
      <c r="BR111" s="22" t="s">
        <v>37</v>
      </c>
      <c r="BS111" s="22" t="s">
        <v>38</v>
      </c>
    </row>
    <row r="112" spans="1:71" x14ac:dyDescent="0.25">
      <c r="A112" s="38">
        <v>94</v>
      </c>
      <c r="B112" s="266">
        <f>HASIL!C103</f>
        <v>44173.312939814801</v>
      </c>
      <c r="C112" s="266"/>
      <c r="D112" s="255">
        <f>HASIL!E103</f>
        <v>44173.348206018498</v>
      </c>
      <c r="E112" s="256"/>
      <c r="F112" s="192">
        <f>HASIL!G103</f>
        <v>44173.348206018498</v>
      </c>
      <c r="G112" s="46" t="str">
        <f>HASIL!B103</f>
        <v>AGUSTINA GEBINDA</v>
      </c>
      <c r="H112" s="83">
        <f>HASIL!H103</f>
        <v>5</v>
      </c>
      <c r="I112" s="122">
        <f t="shared" si="1181"/>
        <v>5</v>
      </c>
      <c r="J112" s="83">
        <f>HASIL!J103</f>
        <v>5</v>
      </c>
      <c r="K112" s="122">
        <f t="shared" ref="K112" si="1686">J112</f>
        <v>5</v>
      </c>
      <c r="L112" s="83">
        <f>HASIL!L103</f>
        <v>0</v>
      </c>
      <c r="M112" s="122">
        <f t="shared" ref="M112" si="1687">L112</f>
        <v>0</v>
      </c>
      <c r="N112" s="83">
        <f>HASIL!N103</f>
        <v>0</v>
      </c>
      <c r="O112" s="122">
        <f t="shared" ref="O112" si="1688">N112</f>
        <v>0</v>
      </c>
      <c r="P112" s="83">
        <f>HASIL!P103</f>
        <v>5</v>
      </c>
      <c r="Q112" s="122">
        <f t="shared" ref="Q112" si="1689">P112</f>
        <v>5</v>
      </c>
      <c r="R112" s="83">
        <f>HASIL!R103</f>
        <v>0</v>
      </c>
      <c r="S112" s="122">
        <f t="shared" ref="S112" si="1690">R112</f>
        <v>0</v>
      </c>
      <c r="T112" s="83">
        <f>HASIL!T103</f>
        <v>0</v>
      </c>
      <c r="U112" s="122">
        <f t="shared" ref="U112" si="1691">T112</f>
        <v>0</v>
      </c>
      <c r="V112" s="83">
        <f>HASIL!V103</f>
        <v>0</v>
      </c>
      <c r="W112" s="122">
        <f t="shared" ref="W112" si="1692">V112</f>
        <v>0</v>
      </c>
      <c r="X112" s="83">
        <f>HASIL!X103</f>
        <v>0</v>
      </c>
      <c r="Y112" s="122">
        <f t="shared" ref="Y112" si="1693">X112</f>
        <v>0</v>
      </c>
      <c r="Z112" s="83">
        <f>HASIL!Z103</f>
        <v>0</v>
      </c>
      <c r="AA112" s="122">
        <f t="shared" ref="AA112" si="1694">Z112</f>
        <v>0</v>
      </c>
      <c r="AB112" s="83">
        <f>HASIL!AB103</f>
        <v>0</v>
      </c>
      <c r="AC112" s="122">
        <f t="shared" ref="AC112" si="1695">AB112</f>
        <v>0</v>
      </c>
      <c r="AD112" s="83">
        <f>HASIL!AD103</f>
        <v>0</v>
      </c>
      <c r="AE112" s="122">
        <f t="shared" ref="AE112" si="1696">AD112</f>
        <v>0</v>
      </c>
      <c r="AF112" s="83">
        <f>HASIL!AF103</f>
        <v>0</v>
      </c>
      <c r="AG112" s="122">
        <f t="shared" ref="AG112" si="1697">AF112</f>
        <v>0</v>
      </c>
      <c r="AH112" s="83">
        <f>HASIL!AH103</f>
        <v>0</v>
      </c>
      <c r="AI112" s="122">
        <f t="shared" ref="AI112" si="1698">AH112</f>
        <v>0</v>
      </c>
      <c r="AJ112" s="83">
        <f>HASIL!AJ103</f>
        <v>5</v>
      </c>
      <c r="AK112" s="122">
        <f t="shared" ref="AK112" si="1699">AJ112</f>
        <v>5</v>
      </c>
      <c r="AL112" s="83">
        <f>HASIL!AL103</f>
        <v>0</v>
      </c>
      <c r="AM112" s="122">
        <f t="shared" ref="AM112" si="1700">AL112</f>
        <v>0</v>
      </c>
      <c r="AN112" s="83">
        <f>HASIL!AN103</f>
        <v>0</v>
      </c>
      <c r="AO112" s="122">
        <f t="shared" ref="AO112" si="1701">AN112</f>
        <v>0</v>
      </c>
      <c r="AP112" s="83">
        <f>HASIL!AP103</f>
        <v>0</v>
      </c>
      <c r="AQ112" s="122">
        <f t="shared" ref="AQ112" si="1702">AP112</f>
        <v>0</v>
      </c>
      <c r="AR112" s="83">
        <f>HASIL!AR103</f>
        <v>0</v>
      </c>
      <c r="AS112" s="122">
        <f t="shared" ref="AS112" si="1703">AR112</f>
        <v>0</v>
      </c>
      <c r="AT112" s="83">
        <f>HASIL!AT103</f>
        <v>5</v>
      </c>
      <c r="AU112" s="122">
        <f t="shared" si="1177"/>
        <v>5</v>
      </c>
      <c r="AV112" s="47">
        <f>HASIL!AV103</f>
        <v>5</v>
      </c>
      <c r="AW112" s="47">
        <f>HASIL!AW103</f>
        <v>15</v>
      </c>
      <c r="AX112" s="23">
        <f>HASIL!AX103</f>
        <v>25</v>
      </c>
      <c r="AY112" s="24">
        <f t="shared" si="1178"/>
        <v>25</v>
      </c>
      <c r="AZ112" s="113" t="str">
        <f>IF(AY112&lt;$P$8,"-",IF(AY112&gt;=$P$8,"v"))</f>
        <v>-</v>
      </c>
      <c r="BA112" s="113" t="str">
        <f>IF(AY112&lt;$P$8,"v",IF(AY112&gt;=$P$8,"-"))</f>
        <v>v</v>
      </c>
      <c r="BB112" s="114" t="str">
        <f>IF(AY112&gt;=$P$8+20,"Pengayaan",IF(AY112&gt;=$P$8,"Tuntas",IF(AY112&lt;$P$8,"Remedial")))</f>
        <v>Remedial</v>
      </c>
      <c r="BE112" s="22">
        <v>94</v>
      </c>
      <c r="BF112" s="82" t="str">
        <f t="shared" si="1179"/>
        <v/>
      </c>
      <c r="BG112" s="110" t="s">
        <v>35</v>
      </c>
      <c r="BH112" s="22" t="s">
        <v>36</v>
      </c>
      <c r="BI112" s="22" t="s">
        <v>37</v>
      </c>
      <c r="BJ112" s="22" t="s">
        <v>38</v>
      </c>
      <c r="BN112" s="22">
        <v>94</v>
      </c>
      <c r="BO112" s="27" t="str">
        <f t="shared" si="1180"/>
        <v/>
      </c>
      <c r="BP112" s="110" t="s">
        <v>35</v>
      </c>
      <c r="BQ112" s="22" t="s">
        <v>36</v>
      </c>
      <c r="BR112" s="22" t="s">
        <v>37</v>
      </c>
      <c r="BS112" s="22" t="s">
        <v>38</v>
      </c>
    </row>
    <row r="113" spans="1:71" x14ac:dyDescent="0.25">
      <c r="A113" s="37">
        <v>95</v>
      </c>
      <c r="B113" s="266">
        <f>HASIL!C104</f>
        <v>44173.322222222203</v>
      </c>
      <c r="C113" s="266"/>
      <c r="D113" s="255">
        <f>HASIL!E104</f>
        <v>44173.348518518498</v>
      </c>
      <c r="E113" s="256"/>
      <c r="F113" s="192">
        <f>HASIL!G104</f>
        <v>44173.348518518498</v>
      </c>
      <c r="G113" s="46" t="str">
        <f>HASIL!B104</f>
        <v>KURIYATUL HUSNA</v>
      </c>
      <c r="H113" s="83">
        <f>HASIL!H104</f>
        <v>0</v>
      </c>
      <c r="I113" s="122">
        <f t="shared" si="1181"/>
        <v>0</v>
      </c>
      <c r="J113" s="83">
        <f>HASIL!J104</f>
        <v>5</v>
      </c>
      <c r="K113" s="122">
        <f t="shared" ref="K113" si="1704">J113</f>
        <v>5</v>
      </c>
      <c r="L113" s="83">
        <f>HASIL!L104</f>
        <v>0</v>
      </c>
      <c r="M113" s="122">
        <f t="shared" ref="M113" si="1705">L113</f>
        <v>0</v>
      </c>
      <c r="N113" s="83">
        <f>HASIL!N104</f>
        <v>0</v>
      </c>
      <c r="O113" s="122">
        <f t="shared" ref="O113" si="1706">N113</f>
        <v>0</v>
      </c>
      <c r="P113" s="83">
        <f>HASIL!P104</f>
        <v>0</v>
      </c>
      <c r="Q113" s="122">
        <f t="shared" ref="Q113" si="1707">P113</f>
        <v>0</v>
      </c>
      <c r="R113" s="83">
        <f>HASIL!R104</f>
        <v>0</v>
      </c>
      <c r="S113" s="122">
        <f t="shared" ref="S113" si="1708">R113</f>
        <v>0</v>
      </c>
      <c r="T113" s="83">
        <f>HASIL!T104</f>
        <v>0</v>
      </c>
      <c r="U113" s="122">
        <f t="shared" ref="U113" si="1709">T113</f>
        <v>0</v>
      </c>
      <c r="V113" s="83">
        <f>HASIL!V104</f>
        <v>0</v>
      </c>
      <c r="W113" s="122">
        <f t="shared" ref="W113" si="1710">V113</f>
        <v>0</v>
      </c>
      <c r="X113" s="83">
        <f>HASIL!X104</f>
        <v>5</v>
      </c>
      <c r="Y113" s="122">
        <f t="shared" ref="Y113" si="1711">X113</f>
        <v>5</v>
      </c>
      <c r="Z113" s="83">
        <f>HASIL!Z104</f>
        <v>0</v>
      </c>
      <c r="AA113" s="122">
        <f t="shared" ref="AA113" si="1712">Z113</f>
        <v>0</v>
      </c>
      <c r="AB113" s="83">
        <f>HASIL!AB104</f>
        <v>0</v>
      </c>
      <c r="AC113" s="122">
        <f t="shared" ref="AC113" si="1713">AB113</f>
        <v>0</v>
      </c>
      <c r="AD113" s="83">
        <f>HASIL!AD104</f>
        <v>0</v>
      </c>
      <c r="AE113" s="122">
        <f t="shared" ref="AE113" si="1714">AD113</f>
        <v>0</v>
      </c>
      <c r="AF113" s="83">
        <f>HASIL!AF104</f>
        <v>5</v>
      </c>
      <c r="AG113" s="122">
        <f t="shared" ref="AG113" si="1715">AF113</f>
        <v>5</v>
      </c>
      <c r="AH113" s="83">
        <f>HASIL!AH104</f>
        <v>5</v>
      </c>
      <c r="AI113" s="122">
        <f t="shared" ref="AI113" si="1716">AH113</f>
        <v>5</v>
      </c>
      <c r="AJ113" s="83">
        <f>HASIL!AJ104</f>
        <v>0</v>
      </c>
      <c r="AK113" s="122">
        <f t="shared" ref="AK113" si="1717">AJ113</f>
        <v>0</v>
      </c>
      <c r="AL113" s="83">
        <f>HASIL!AL104</f>
        <v>5</v>
      </c>
      <c r="AM113" s="122">
        <f t="shared" ref="AM113" si="1718">AL113</f>
        <v>5</v>
      </c>
      <c r="AN113" s="83">
        <f>HASIL!AN104</f>
        <v>5</v>
      </c>
      <c r="AO113" s="122">
        <f t="shared" ref="AO113" si="1719">AN113</f>
        <v>5</v>
      </c>
      <c r="AP113" s="83">
        <f>HASIL!AP104</f>
        <v>5</v>
      </c>
      <c r="AQ113" s="122">
        <f t="shared" ref="AQ113" si="1720">AP113</f>
        <v>5</v>
      </c>
      <c r="AR113" s="83">
        <f>HASIL!AR104</f>
        <v>0</v>
      </c>
      <c r="AS113" s="122">
        <f t="shared" ref="AS113" si="1721">AR113</f>
        <v>0</v>
      </c>
      <c r="AT113" s="83">
        <f>HASIL!AT104</f>
        <v>5</v>
      </c>
      <c r="AU113" s="122">
        <f t="shared" si="1177"/>
        <v>5</v>
      </c>
      <c r="AV113" s="47">
        <f>HASIL!AV104</f>
        <v>8</v>
      </c>
      <c r="AW113" s="47">
        <f>HASIL!AW104</f>
        <v>12</v>
      </c>
      <c r="AX113" s="23">
        <f>HASIL!AX104</f>
        <v>40</v>
      </c>
      <c r="AY113" s="24">
        <f t="shared" si="1178"/>
        <v>40</v>
      </c>
      <c r="AZ113" s="113" t="str">
        <f>IF(AY113&lt;$P$8,"-",IF(AY113&gt;=$P$8,"v"))</f>
        <v>-</v>
      </c>
      <c r="BA113" s="113" t="str">
        <f>IF(AY113&lt;$P$8,"v",IF(AY113&gt;=$P$8,"-"))</f>
        <v>v</v>
      </c>
      <c r="BB113" s="114" t="str">
        <f>IF(AY113&gt;=$P$8+20,"Pengayaan",IF(AY113&gt;=$P$8,"Tuntas",IF(AY113&lt;$P$8,"Remedial")))</f>
        <v>Remedial</v>
      </c>
      <c r="BE113" s="22">
        <v>95</v>
      </c>
      <c r="BF113" s="82" t="str">
        <f t="shared" si="1179"/>
        <v/>
      </c>
      <c r="BG113" s="110" t="s">
        <v>35</v>
      </c>
      <c r="BH113" s="22" t="s">
        <v>36</v>
      </c>
      <c r="BI113" s="22" t="s">
        <v>37</v>
      </c>
      <c r="BJ113" s="22" t="s">
        <v>38</v>
      </c>
      <c r="BN113" s="22">
        <v>95</v>
      </c>
      <c r="BO113" s="27" t="str">
        <f t="shared" si="1180"/>
        <v/>
      </c>
      <c r="BP113" s="110" t="s">
        <v>35</v>
      </c>
      <c r="BQ113" s="22" t="s">
        <v>36</v>
      </c>
      <c r="BR113" s="22" t="s">
        <v>37</v>
      </c>
      <c r="BS113" s="22" t="s">
        <v>38</v>
      </c>
    </row>
    <row r="114" spans="1:71" x14ac:dyDescent="0.25">
      <c r="A114" s="38">
        <v>96</v>
      </c>
      <c r="B114" s="266">
        <f>HASIL!C105</f>
        <v>44173.316620370402</v>
      </c>
      <c r="C114" s="266"/>
      <c r="D114" s="255">
        <f>HASIL!E105</f>
        <v>44173.349097222199</v>
      </c>
      <c r="E114" s="256"/>
      <c r="F114" s="192">
        <f>HASIL!G105</f>
        <v>44173.349097222199</v>
      </c>
      <c r="G114" s="46" t="str">
        <f>HASIL!B105</f>
        <v>ERWIN ERWIN</v>
      </c>
      <c r="H114" s="83">
        <f>HASIL!H105</f>
        <v>0</v>
      </c>
      <c r="I114" s="122">
        <f t="shared" si="1181"/>
        <v>0</v>
      </c>
      <c r="J114" s="83">
        <f>HASIL!J105</f>
        <v>5</v>
      </c>
      <c r="K114" s="122">
        <f t="shared" ref="K114" si="1722">J114</f>
        <v>5</v>
      </c>
      <c r="L114" s="83">
        <f>HASIL!L105</f>
        <v>0</v>
      </c>
      <c r="M114" s="122">
        <f t="shared" ref="M114" si="1723">L114</f>
        <v>0</v>
      </c>
      <c r="N114" s="83">
        <f>HASIL!N105</f>
        <v>5</v>
      </c>
      <c r="O114" s="122">
        <f t="shared" ref="O114" si="1724">N114</f>
        <v>5</v>
      </c>
      <c r="P114" s="83">
        <f>HASIL!P105</f>
        <v>5</v>
      </c>
      <c r="Q114" s="122">
        <f t="shared" ref="Q114" si="1725">P114</f>
        <v>5</v>
      </c>
      <c r="R114" s="83">
        <f>HASIL!R105</f>
        <v>0</v>
      </c>
      <c r="S114" s="122">
        <f t="shared" ref="S114" si="1726">R114</f>
        <v>0</v>
      </c>
      <c r="T114" s="83">
        <f>HASIL!T105</f>
        <v>5</v>
      </c>
      <c r="U114" s="122">
        <f t="shared" ref="U114" si="1727">T114</f>
        <v>5</v>
      </c>
      <c r="V114" s="83">
        <f>HASIL!V105</f>
        <v>0</v>
      </c>
      <c r="W114" s="122">
        <f t="shared" ref="W114" si="1728">V114</f>
        <v>0</v>
      </c>
      <c r="X114" s="83">
        <f>HASIL!X105</f>
        <v>0</v>
      </c>
      <c r="Y114" s="122">
        <f t="shared" ref="Y114" si="1729">X114</f>
        <v>0</v>
      </c>
      <c r="Z114" s="83">
        <f>HASIL!Z105</f>
        <v>5</v>
      </c>
      <c r="AA114" s="122">
        <f t="shared" ref="AA114" si="1730">Z114</f>
        <v>5</v>
      </c>
      <c r="AB114" s="83">
        <f>HASIL!AB105</f>
        <v>0</v>
      </c>
      <c r="AC114" s="122">
        <f t="shared" ref="AC114" si="1731">AB114</f>
        <v>0</v>
      </c>
      <c r="AD114" s="83">
        <f>HASIL!AD105</f>
        <v>0</v>
      </c>
      <c r="AE114" s="122">
        <f t="shared" ref="AE114" si="1732">AD114</f>
        <v>0</v>
      </c>
      <c r="AF114" s="83">
        <f>HASIL!AF105</f>
        <v>5</v>
      </c>
      <c r="AG114" s="122">
        <f t="shared" ref="AG114" si="1733">AF114</f>
        <v>5</v>
      </c>
      <c r="AH114" s="83">
        <f>HASIL!AH105</f>
        <v>0</v>
      </c>
      <c r="AI114" s="122">
        <f t="shared" ref="AI114" si="1734">AH114</f>
        <v>0</v>
      </c>
      <c r="AJ114" s="83">
        <f>HASIL!AJ105</f>
        <v>5</v>
      </c>
      <c r="AK114" s="122">
        <f t="shared" ref="AK114" si="1735">AJ114</f>
        <v>5</v>
      </c>
      <c r="AL114" s="83">
        <f>HASIL!AL105</f>
        <v>5</v>
      </c>
      <c r="AM114" s="122">
        <f t="shared" ref="AM114" si="1736">AL114</f>
        <v>5</v>
      </c>
      <c r="AN114" s="83">
        <f>HASIL!AN105</f>
        <v>5</v>
      </c>
      <c r="AO114" s="122">
        <f t="shared" ref="AO114" si="1737">AN114</f>
        <v>5</v>
      </c>
      <c r="AP114" s="83">
        <f>HASIL!AP105</f>
        <v>5</v>
      </c>
      <c r="AQ114" s="122">
        <f t="shared" ref="AQ114" si="1738">AP114</f>
        <v>5</v>
      </c>
      <c r="AR114" s="83">
        <f>HASIL!AR105</f>
        <v>5</v>
      </c>
      <c r="AS114" s="122">
        <f t="shared" ref="AS114" si="1739">AR114</f>
        <v>5</v>
      </c>
      <c r="AT114" s="83">
        <f>HASIL!AT105</f>
        <v>0</v>
      </c>
      <c r="AU114" s="122">
        <f t="shared" si="1177"/>
        <v>0</v>
      </c>
      <c r="AV114" s="47">
        <f>HASIL!AV105</f>
        <v>11</v>
      </c>
      <c r="AW114" s="47">
        <f>HASIL!AW105</f>
        <v>9</v>
      </c>
      <c r="AX114" s="23">
        <f>HASIL!AX105</f>
        <v>55</v>
      </c>
      <c r="AY114" s="24">
        <f t="shared" si="1178"/>
        <v>55.000000000000007</v>
      </c>
      <c r="AZ114" s="113" t="str">
        <f>IF(AY114&lt;$P$8,"-",IF(AY114&gt;=$P$8,"v"))</f>
        <v>-</v>
      </c>
      <c r="BA114" s="113" t="str">
        <f>IF(AY114&lt;$P$8,"v",IF(AY114&gt;=$P$8,"-"))</f>
        <v>v</v>
      </c>
      <c r="BB114" s="114" t="str">
        <f>IF(AY114&gt;=$P$8+20,"Pengayaan",IF(AY114&gt;=$P$8,"Tuntas",IF(AY114&lt;$P$8,"Remedial")))</f>
        <v>Remedial</v>
      </c>
      <c r="BE114" s="22">
        <v>96</v>
      </c>
      <c r="BF114" s="82" t="str">
        <f t="shared" si="1179"/>
        <v/>
      </c>
      <c r="BG114" s="110" t="s">
        <v>35</v>
      </c>
      <c r="BH114" s="22" t="s">
        <v>36</v>
      </c>
      <c r="BI114" s="22" t="s">
        <v>37</v>
      </c>
      <c r="BJ114" s="22" t="s">
        <v>38</v>
      </c>
      <c r="BN114" s="22">
        <v>96</v>
      </c>
      <c r="BO114" s="27" t="str">
        <f t="shared" si="1180"/>
        <v/>
      </c>
      <c r="BP114" s="110" t="s">
        <v>35</v>
      </c>
      <c r="BQ114" s="22" t="s">
        <v>36</v>
      </c>
      <c r="BR114" s="22" t="s">
        <v>37</v>
      </c>
      <c r="BS114" s="22" t="s">
        <v>38</v>
      </c>
    </row>
    <row r="115" spans="1:71" x14ac:dyDescent="0.25">
      <c r="A115" s="37">
        <v>97</v>
      </c>
      <c r="B115" s="266">
        <f>HASIL!C106</f>
        <v>44173.316666666702</v>
      </c>
      <c r="C115" s="266"/>
      <c r="D115" s="255">
        <f>HASIL!E106</f>
        <v>44173.349409722199</v>
      </c>
      <c r="E115" s="256"/>
      <c r="F115" s="192">
        <f>HASIL!G106</f>
        <v>44173.349409722199</v>
      </c>
      <c r="G115" s="46" t="str">
        <f>HASIL!B106</f>
        <v>DEA WULANDARI</v>
      </c>
      <c r="H115" s="83">
        <f>HASIL!H106</f>
        <v>5</v>
      </c>
      <c r="I115" s="122">
        <f t="shared" si="1181"/>
        <v>5</v>
      </c>
      <c r="J115" s="83">
        <f>HASIL!J106</f>
        <v>5</v>
      </c>
      <c r="K115" s="122">
        <f t="shared" ref="K115" si="1740">J115</f>
        <v>5</v>
      </c>
      <c r="L115" s="83">
        <f>HASIL!L106</f>
        <v>0</v>
      </c>
      <c r="M115" s="122">
        <f t="shared" ref="M115" si="1741">L115</f>
        <v>0</v>
      </c>
      <c r="N115" s="83">
        <f>HASIL!N106</f>
        <v>5</v>
      </c>
      <c r="O115" s="122">
        <f t="shared" ref="O115" si="1742">N115</f>
        <v>5</v>
      </c>
      <c r="P115" s="83">
        <f>HASIL!P106</f>
        <v>5</v>
      </c>
      <c r="Q115" s="122">
        <f t="shared" ref="Q115" si="1743">P115</f>
        <v>5</v>
      </c>
      <c r="R115" s="83">
        <f>HASIL!R106</f>
        <v>5</v>
      </c>
      <c r="S115" s="122">
        <f t="shared" ref="S115" si="1744">R115</f>
        <v>5</v>
      </c>
      <c r="T115" s="83">
        <f>HASIL!T106</f>
        <v>0</v>
      </c>
      <c r="U115" s="122">
        <f t="shared" ref="U115" si="1745">T115</f>
        <v>0</v>
      </c>
      <c r="V115" s="83">
        <f>HASIL!V106</f>
        <v>0</v>
      </c>
      <c r="W115" s="122">
        <f t="shared" ref="W115" si="1746">V115</f>
        <v>0</v>
      </c>
      <c r="X115" s="83">
        <f>HASIL!X106</f>
        <v>5</v>
      </c>
      <c r="Y115" s="122">
        <f t="shared" ref="Y115" si="1747">X115</f>
        <v>5</v>
      </c>
      <c r="Z115" s="83">
        <f>HASIL!Z106</f>
        <v>0</v>
      </c>
      <c r="AA115" s="122">
        <f t="shared" ref="AA115" si="1748">Z115</f>
        <v>0</v>
      </c>
      <c r="AB115" s="83">
        <f>HASIL!AB106</f>
        <v>5</v>
      </c>
      <c r="AC115" s="122">
        <f t="shared" ref="AC115" si="1749">AB115</f>
        <v>5</v>
      </c>
      <c r="AD115" s="83">
        <f>HASIL!AD106</f>
        <v>0</v>
      </c>
      <c r="AE115" s="122">
        <f t="shared" ref="AE115" si="1750">AD115</f>
        <v>0</v>
      </c>
      <c r="AF115" s="83">
        <f>HASIL!AF106</f>
        <v>5</v>
      </c>
      <c r="AG115" s="122">
        <f t="shared" ref="AG115" si="1751">AF115</f>
        <v>5</v>
      </c>
      <c r="AH115" s="83">
        <f>HASIL!AH106</f>
        <v>5</v>
      </c>
      <c r="AI115" s="122">
        <f t="shared" ref="AI115" si="1752">AH115</f>
        <v>5</v>
      </c>
      <c r="AJ115" s="83">
        <f>HASIL!AJ106</f>
        <v>5</v>
      </c>
      <c r="AK115" s="122">
        <f t="shared" ref="AK115" si="1753">AJ115</f>
        <v>5</v>
      </c>
      <c r="AL115" s="83">
        <f>HASIL!AL106</f>
        <v>5</v>
      </c>
      <c r="AM115" s="122">
        <f t="shared" ref="AM115" si="1754">AL115</f>
        <v>5</v>
      </c>
      <c r="AN115" s="83">
        <f>HASIL!AN106</f>
        <v>5</v>
      </c>
      <c r="AO115" s="122">
        <f t="shared" ref="AO115" si="1755">AN115</f>
        <v>5</v>
      </c>
      <c r="AP115" s="83">
        <f>HASIL!AP106</f>
        <v>5</v>
      </c>
      <c r="AQ115" s="122">
        <f t="shared" ref="AQ115" si="1756">AP115</f>
        <v>5</v>
      </c>
      <c r="AR115" s="83">
        <f>HASIL!AR106</f>
        <v>5</v>
      </c>
      <c r="AS115" s="122">
        <f t="shared" ref="AS115" si="1757">AR115</f>
        <v>5</v>
      </c>
      <c r="AT115" s="83">
        <f>HASIL!AT106</f>
        <v>5</v>
      </c>
      <c r="AU115" s="122">
        <f t="shared" si="1177"/>
        <v>5</v>
      </c>
      <c r="AV115" s="47">
        <f>HASIL!AV106</f>
        <v>15</v>
      </c>
      <c r="AW115" s="47">
        <f>HASIL!AW106</f>
        <v>5</v>
      </c>
      <c r="AX115" s="23">
        <f>HASIL!AX106</f>
        <v>75</v>
      </c>
      <c r="AY115" s="24">
        <f t="shared" si="1178"/>
        <v>75</v>
      </c>
      <c r="AZ115" s="113" t="str">
        <f>IF(AY115&lt;$P$8,"-",IF(AY115&gt;=$P$8,"v"))</f>
        <v>v</v>
      </c>
      <c r="BA115" s="113" t="str">
        <f>IF(AY115&lt;$P$8,"v",IF(AY115&gt;=$P$8,"-"))</f>
        <v>-</v>
      </c>
      <c r="BB115" s="114" t="str">
        <f>IF(AY115&gt;=$P$8+20,"Pengayaan",IF(AY115&gt;=$P$8,"Tuntas",IF(AY115&lt;$P$8,"Remedial")))</f>
        <v>Tuntas</v>
      </c>
      <c r="BE115" s="22">
        <v>97</v>
      </c>
      <c r="BF115" s="82" t="str">
        <f t="shared" si="1179"/>
        <v/>
      </c>
      <c r="BG115" s="110" t="s">
        <v>35</v>
      </c>
      <c r="BH115" s="22" t="s">
        <v>36</v>
      </c>
      <c r="BI115" s="22" t="s">
        <v>37</v>
      </c>
      <c r="BJ115" s="22" t="s">
        <v>38</v>
      </c>
      <c r="BN115" s="22">
        <v>97</v>
      </c>
      <c r="BO115" s="27" t="str">
        <f t="shared" si="1180"/>
        <v/>
      </c>
      <c r="BP115" s="110" t="s">
        <v>35</v>
      </c>
      <c r="BQ115" s="22" t="s">
        <v>36</v>
      </c>
      <c r="BR115" s="22" t="s">
        <v>37</v>
      </c>
      <c r="BS115" s="22" t="s">
        <v>38</v>
      </c>
    </row>
    <row r="116" spans="1:71" x14ac:dyDescent="0.25">
      <c r="A116" s="38">
        <v>98</v>
      </c>
      <c r="B116" s="266">
        <f>HASIL!C107</f>
        <v>44173.340092592603</v>
      </c>
      <c r="C116" s="266"/>
      <c r="D116" s="255">
        <f>HASIL!E107</f>
        <v>44173.349456018499</v>
      </c>
      <c r="E116" s="256"/>
      <c r="F116" s="192">
        <f>HASIL!G107</f>
        <v>44173.349456018499</v>
      </c>
      <c r="G116" s="46" t="str">
        <f>HASIL!B107</f>
        <v>SITI ARAFAH</v>
      </c>
      <c r="H116" s="83">
        <f>HASIL!H107</f>
        <v>5</v>
      </c>
      <c r="I116" s="122">
        <f t="shared" si="1181"/>
        <v>5</v>
      </c>
      <c r="J116" s="83">
        <f>HASIL!J107</f>
        <v>5</v>
      </c>
      <c r="K116" s="122">
        <f t="shared" ref="K116" si="1758">J116</f>
        <v>5</v>
      </c>
      <c r="L116" s="83">
        <f>HASIL!L107</f>
        <v>0</v>
      </c>
      <c r="M116" s="122">
        <f t="shared" ref="M116" si="1759">L116</f>
        <v>0</v>
      </c>
      <c r="N116" s="83">
        <f>HASIL!N107</f>
        <v>0</v>
      </c>
      <c r="O116" s="122">
        <f t="shared" ref="O116" si="1760">N116</f>
        <v>0</v>
      </c>
      <c r="P116" s="83">
        <f>HASIL!P107</f>
        <v>5</v>
      </c>
      <c r="Q116" s="122">
        <f t="shared" ref="Q116" si="1761">P116</f>
        <v>5</v>
      </c>
      <c r="R116" s="83">
        <f>HASIL!R107</f>
        <v>5</v>
      </c>
      <c r="S116" s="122">
        <f t="shared" ref="S116" si="1762">R116</f>
        <v>5</v>
      </c>
      <c r="T116" s="83">
        <f>HASIL!T107</f>
        <v>5</v>
      </c>
      <c r="U116" s="122">
        <f t="shared" ref="U116" si="1763">T116</f>
        <v>5</v>
      </c>
      <c r="V116" s="83">
        <f>HASIL!V107</f>
        <v>0</v>
      </c>
      <c r="W116" s="122">
        <f t="shared" ref="W116" si="1764">V116</f>
        <v>0</v>
      </c>
      <c r="X116" s="83">
        <f>HASIL!X107</f>
        <v>5</v>
      </c>
      <c r="Y116" s="122">
        <f t="shared" ref="Y116" si="1765">X116</f>
        <v>5</v>
      </c>
      <c r="Z116" s="83">
        <f>HASIL!Z107</f>
        <v>5</v>
      </c>
      <c r="AA116" s="122">
        <f t="shared" ref="AA116" si="1766">Z116</f>
        <v>5</v>
      </c>
      <c r="AB116" s="83">
        <f>HASIL!AB107</f>
        <v>0</v>
      </c>
      <c r="AC116" s="122">
        <f t="shared" ref="AC116" si="1767">AB116</f>
        <v>0</v>
      </c>
      <c r="AD116" s="83">
        <f>HASIL!AD107</f>
        <v>0</v>
      </c>
      <c r="AE116" s="122">
        <f t="shared" ref="AE116" si="1768">AD116</f>
        <v>0</v>
      </c>
      <c r="AF116" s="83">
        <f>HASIL!AF107</f>
        <v>5</v>
      </c>
      <c r="AG116" s="122">
        <f t="shared" ref="AG116" si="1769">AF116</f>
        <v>5</v>
      </c>
      <c r="AH116" s="83">
        <f>HASIL!AH107</f>
        <v>5</v>
      </c>
      <c r="AI116" s="122">
        <f t="shared" ref="AI116" si="1770">AH116</f>
        <v>5</v>
      </c>
      <c r="AJ116" s="83">
        <f>HASIL!AJ107</f>
        <v>5</v>
      </c>
      <c r="AK116" s="122">
        <f t="shared" ref="AK116" si="1771">AJ116</f>
        <v>5</v>
      </c>
      <c r="AL116" s="83">
        <f>HASIL!AL107</f>
        <v>5</v>
      </c>
      <c r="AM116" s="122">
        <f t="shared" ref="AM116" si="1772">AL116</f>
        <v>5</v>
      </c>
      <c r="AN116" s="83">
        <f>HASIL!AN107</f>
        <v>5</v>
      </c>
      <c r="AO116" s="122">
        <f t="shared" ref="AO116" si="1773">AN116</f>
        <v>5</v>
      </c>
      <c r="AP116" s="83">
        <f>HASIL!AP107</f>
        <v>5</v>
      </c>
      <c r="AQ116" s="122">
        <f t="shared" ref="AQ116" si="1774">AP116</f>
        <v>5</v>
      </c>
      <c r="AR116" s="83">
        <f>HASIL!AR107</f>
        <v>5</v>
      </c>
      <c r="AS116" s="122">
        <f t="shared" ref="AS116" si="1775">AR116</f>
        <v>5</v>
      </c>
      <c r="AT116" s="83">
        <f>HASIL!AT107</f>
        <v>5</v>
      </c>
      <c r="AU116" s="122">
        <f t="shared" si="1177"/>
        <v>5</v>
      </c>
      <c r="AV116" s="47">
        <f>HASIL!AV107</f>
        <v>15</v>
      </c>
      <c r="AW116" s="47">
        <f>HASIL!AW107</f>
        <v>5</v>
      </c>
      <c r="AX116" s="23">
        <f>HASIL!AX107</f>
        <v>75</v>
      </c>
      <c r="AY116" s="24">
        <f t="shared" si="1178"/>
        <v>75</v>
      </c>
      <c r="AZ116" s="113" t="str">
        <f>IF(AY116&lt;$P$8,"-",IF(AY116&gt;=$P$8,"v"))</f>
        <v>v</v>
      </c>
      <c r="BA116" s="113" t="str">
        <f>IF(AY116&lt;$P$8,"v",IF(AY116&gt;=$P$8,"-"))</f>
        <v>-</v>
      </c>
      <c r="BB116" s="114" t="str">
        <f>IF(AY116&gt;=$P$8+20,"Pengayaan",IF(AY116&gt;=$P$8,"Tuntas",IF(AY116&lt;$P$8,"Remedial")))</f>
        <v>Tuntas</v>
      </c>
      <c r="BE116" s="22">
        <v>98</v>
      </c>
      <c r="BF116" s="82" t="str">
        <f t="shared" si="1179"/>
        <v/>
      </c>
      <c r="BG116" s="110" t="s">
        <v>35</v>
      </c>
      <c r="BH116" s="22" t="s">
        <v>36</v>
      </c>
      <c r="BI116" s="22" t="s">
        <v>37</v>
      </c>
      <c r="BJ116" s="22" t="s">
        <v>38</v>
      </c>
      <c r="BN116" s="22">
        <v>98</v>
      </c>
      <c r="BO116" s="27" t="str">
        <f t="shared" si="1180"/>
        <v/>
      </c>
      <c r="BP116" s="110" t="s">
        <v>35</v>
      </c>
      <c r="BQ116" s="22" t="s">
        <v>36</v>
      </c>
      <c r="BR116" s="22" t="s">
        <v>37</v>
      </c>
      <c r="BS116" s="22" t="s">
        <v>38</v>
      </c>
    </row>
    <row r="117" spans="1:71" x14ac:dyDescent="0.25">
      <c r="A117" s="37">
        <v>99</v>
      </c>
      <c r="B117" s="266">
        <f>HASIL!C108</f>
        <v>44173.315081018503</v>
      </c>
      <c r="C117" s="266"/>
      <c r="D117" s="255">
        <f>HASIL!E108</f>
        <v>44173.349467592598</v>
      </c>
      <c r="E117" s="256"/>
      <c r="F117" s="192">
        <f>HASIL!G108</f>
        <v>44173.349467592598</v>
      </c>
      <c r="G117" s="46" t="str">
        <f>HASIL!B108</f>
        <v>MUHAMMAD ILHAM</v>
      </c>
      <c r="H117" s="83">
        <f>HASIL!H108</f>
        <v>5</v>
      </c>
      <c r="I117" s="122">
        <f t="shared" si="1181"/>
        <v>5</v>
      </c>
      <c r="J117" s="83">
        <f>HASIL!J108</f>
        <v>5</v>
      </c>
      <c r="K117" s="122">
        <f t="shared" ref="K117" si="1776">J117</f>
        <v>5</v>
      </c>
      <c r="L117" s="83">
        <f>HASIL!L108</f>
        <v>0</v>
      </c>
      <c r="M117" s="122">
        <f t="shared" ref="M117" si="1777">L117</f>
        <v>0</v>
      </c>
      <c r="N117" s="83">
        <f>HASIL!N108</f>
        <v>5</v>
      </c>
      <c r="O117" s="122">
        <f t="shared" ref="O117" si="1778">N117</f>
        <v>5</v>
      </c>
      <c r="P117" s="83">
        <f>HASIL!P108</f>
        <v>5</v>
      </c>
      <c r="Q117" s="122">
        <f t="shared" ref="Q117" si="1779">P117</f>
        <v>5</v>
      </c>
      <c r="R117" s="83">
        <f>HASIL!R108</f>
        <v>5</v>
      </c>
      <c r="S117" s="122">
        <f t="shared" ref="S117" si="1780">R117</f>
        <v>5</v>
      </c>
      <c r="T117" s="83">
        <f>HASIL!T108</f>
        <v>5</v>
      </c>
      <c r="U117" s="122">
        <f t="shared" ref="U117" si="1781">T117</f>
        <v>5</v>
      </c>
      <c r="V117" s="83">
        <f>HASIL!V108</f>
        <v>5</v>
      </c>
      <c r="W117" s="122">
        <f t="shared" ref="W117" si="1782">V117</f>
        <v>5</v>
      </c>
      <c r="X117" s="83">
        <f>HASIL!X108</f>
        <v>5</v>
      </c>
      <c r="Y117" s="122">
        <f t="shared" ref="Y117" si="1783">X117</f>
        <v>5</v>
      </c>
      <c r="Z117" s="83">
        <f>HASIL!Z108</f>
        <v>5</v>
      </c>
      <c r="AA117" s="122">
        <f t="shared" ref="AA117" si="1784">Z117</f>
        <v>5</v>
      </c>
      <c r="AB117" s="83">
        <f>HASIL!AB108</f>
        <v>5</v>
      </c>
      <c r="AC117" s="122">
        <f t="shared" ref="AC117" si="1785">AB117</f>
        <v>5</v>
      </c>
      <c r="AD117" s="83">
        <f>HASIL!AD108</f>
        <v>5</v>
      </c>
      <c r="AE117" s="122">
        <f t="shared" ref="AE117" si="1786">AD117</f>
        <v>5</v>
      </c>
      <c r="AF117" s="83">
        <f>HASIL!AF108</f>
        <v>5</v>
      </c>
      <c r="AG117" s="122">
        <f t="shared" ref="AG117" si="1787">AF117</f>
        <v>5</v>
      </c>
      <c r="AH117" s="83">
        <f>HASIL!AH108</f>
        <v>5</v>
      </c>
      <c r="AI117" s="122">
        <f t="shared" ref="AI117" si="1788">AH117</f>
        <v>5</v>
      </c>
      <c r="AJ117" s="83">
        <f>HASIL!AJ108</f>
        <v>5</v>
      </c>
      <c r="AK117" s="122">
        <f t="shared" ref="AK117" si="1789">AJ117</f>
        <v>5</v>
      </c>
      <c r="AL117" s="83">
        <f>HASIL!AL108</f>
        <v>5</v>
      </c>
      <c r="AM117" s="122">
        <f t="shared" ref="AM117" si="1790">AL117</f>
        <v>5</v>
      </c>
      <c r="AN117" s="83">
        <f>HASIL!AN108</f>
        <v>5</v>
      </c>
      <c r="AO117" s="122">
        <f t="shared" ref="AO117" si="1791">AN117</f>
        <v>5</v>
      </c>
      <c r="AP117" s="83">
        <f>HASIL!AP108</f>
        <v>5</v>
      </c>
      <c r="AQ117" s="122">
        <f t="shared" ref="AQ117" si="1792">AP117</f>
        <v>5</v>
      </c>
      <c r="AR117" s="83">
        <f>HASIL!AR108</f>
        <v>5</v>
      </c>
      <c r="AS117" s="122">
        <f t="shared" ref="AS117" si="1793">AR117</f>
        <v>5</v>
      </c>
      <c r="AT117" s="83">
        <f>HASIL!AT108</f>
        <v>5</v>
      </c>
      <c r="AU117" s="122">
        <f t="shared" si="1177"/>
        <v>5</v>
      </c>
      <c r="AV117" s="47">
        <f>HASIL!AV108</f>
        <v>19</v>
      </c>
      <c r="AW117" s="47">
        <f>HASIL!AW108</f>
        <v>1</v>
      </c>
      <c r="AX117" s="23">
        <f>HASIL!AX108</f>
        <v>95</v>
      </c>
      <c r="AY117" s="24">
        <f t="shared" si="1178"/>
        <v>95</v>
      </c>
      <c r="AZ117" s="113" t="str">
        <f>IF(AY117&lt;$P$8,"-",IF(AY117&gt;=$P$8,"v"))</f>
        <v>v</v>
      </c>
      <c r="BA117" s="113" t="str">
        <f>IF(AY117&lt;$P$8,"v",IF(AY117&gt;=$P$8,"-"))</f>
        <v>-</v>
      </c>
      <c r="BB117" s="114" t="str">
        <f>IF(AY117&gt;=$P$8+20,"Pengayaan",IF(AY117&gt;=$P$8,"Tuntas",IF(AY117&lt;$P$8,"Remedial")))</f>
        <v>Pengayaan</v>
      </c>
      <c r="BE117" s="22">
        <v>99</v>
      </c>
      <c r="BF117" s="82" t="str">
        <f t="shared" si="1179"/>
        <v/>
      </c>
      <c r="BG117" s="110" t="s">
        <v>35</v>
      </c>
      <c r="BH117" s="22" t="s">
        <v>36</v>
      </c>
      <c r="BI117" s="22" t="s">
        <v>37</v>
      </c>
      <c r="BJ117" s="22" t="s">
        <v>38</v>
      </c>
      <c r="BN117" s="22">
        <v>99</v>
      </c>
      <c r="BO117" s="27" t="str">
        <f t="shared" si="1180"/>
        <v/>
      </c>
      <c r="BP117" s="110" t="s">
        <v>35</v>
      </c>
      <c r="BQ117" s="22" t="s">
        <v>36</v>
      </c>
      <c r="BR117" s="22" t="s">
        <v>37</v>
      </c>
      <c r="BS117" s="22" t="s">
        <v>38</v>
      </c>
    </row>
    <row r="118" spans="1:71" x14ac:dyDescent="0.25">
      <c r="A118" s="38">
        <v>100</v>
      </c>
      <c r="B118" s="266">
        <f>HASIL!C109</f>
        <v>44173.315717592603</v>
      </c>
      <c r="C118" s="266"/>
      <c r="D118" s="255">
        <f>HASIL!E109</f>
        <v>44173.349606481497</v>
      </c>
      <c r="E118" s="256"/>
      <c r="F118" s="192">
        <f>HASIL!G109</f>
        <v>44173.349606481497</v>
      </c>
      <c r="G118" s="46" t="str">
        <f>HASIL!B109</f>
        <v>PATIYAH PATIYAH</v>
      </c>
      <c r="H118" s="83">
        <f>HASIL!H109</f>
        <v>0</v>
      </c>
      <c r="I118" s="122">
        <f t="shared" si="1181"/>
        <v>0</v>
      </c>
      <c r="J118" s="83">
        <f>HASIL!J109</f>
        <v>5</v>
      </c>
      <c r="K118" s="122">
        <f t="shared" ref="K118" si="1794">J118</f>
        <v>5</v>
      </c>
      <c r="L118" s="83">
        <f>HASIL!L109</f>
        <v>0</v>
      </c>
      <c r="M118" s="122">
        <f t="shared" ref="M118" si="1795">L118</f>
        <v>0</v>
      </c>
      <c r="N118" s="83">
        <f>HASIL!N109</f>
        <v>5</v>
      </c>
      <c r="O118" s="122">
        <f t="shared" ref="O118" si="1796">N118</f>
        <v>5</v>
      </c>
      <c r="P118" s="83">
        <f>HASIL!P109</f>
        <v>5</v>
      </c>
      <c r="Q118" s="122">
        <f t="shared" ref="Q118" si="1797">P118</f>
        <v>5</v>
      </c>
      <c r="R118" s="83">
        <f>HASIL!R109</f>
        <v>5</v>
      </c>
      <c r="S118" s="122">
        <f t="shared" ref="S118" si="1798">R118</f>
        <v>5</v>
      </c>
      <c r="T118" s="83">
        <f>HASIL!T109</f>
        <v>5</v>
      </c>
      <c r="U118" s="122">
        <f t="shared" ref="U118" si="1799">T118</f>
        <v>5</v>
      </c>
      <c r="V118" s="83">
        <f>HASIL!V109</f>
        <v>5</v>
      </c>
      <c r="W118" s="122">
        <f t="shared" ref="W118" si="1800">V118</f>
        <v>5</v>
      </c>
      <c r="X118" s="83">
        <f>HASIL!X109</f>
        <v>5</v>
      </c>
      <c r="Y118" s="122">
        <f t="shared" ref="Y118" si="1801">X118</f>
        <v>5</v>
      </c>
      <c r="Z118" s="83">
        <f>HASIL!Z109</f>
        <v>5</v>
      </c>
      <c r="AA118" s="122">
        <f t="shared" ref="AA118" si="1802">Z118</f>
        <v>5</v>
      </c>
      <c r="AB118" s="83">
        <f>HASIL!AB109</f>
        <v>5</v>
      </c>
      <c r="AC118" s="122">
        <f t="shared" ref="AC118" si="1803">AB118</f>
        <v>5</v>
      </c>
      <c r="AD118" s="83">
        <f>HASIL!AD109</f>
        <v>0</v>
      </c>
      <c r="AE118" s="122">
        <f t="shared" ref="AE118" si="1804">AD118</f>
        <v>0</v>
      </c>
      <c r="AF118" s="83">
        <f>HASIL!AF109</f>
        <v>5</v>
      </c>
      <c r="AG118" s="122">
        <f t="shared" ref="AG118" si="1805">AF118</f>
        <v>5</v>
      </c>
      <c r="AH118" s="83">
        <f>HASIL!AH109</f>
        <v>5</v>
      </c>
      <c r="AI118" s="122">
        <f t="shared" ref="AI118" si="1806">AH118</f>
        <v>5</v>
      </c>
      <c r="AJ118" s="83">
        <f>HASIL!AJ109</f>
        <v>5</v>
      </c>
      <c r="AK118" s="122">
        <f t="shared" ref="AK118" si="1807">AJ118</f>
        <v>5</v>
      </c>
      <c r="AL118" s="83">
        <f>HASIL!AL109</f>
        <v>5</v>
      </c>
      <c r="AM118" s="122">
        <f t="shared" ref="AM118" si="1808">AL118</f>
        <v>5</v>
      </c>
      <c r="AN118" s="83">
        <f>HASIL!AN109</f>
        <v>5</v>
      </c>
      <c r="AO118" s="122">
        <f t="shared" ref="AO118" si="1809">AN118</f>
        <v>5</v>
      </c>
      <c r="AP118" s="83">
        <f>HASIL!AP109</f>
        <v>5</v>
      </c>
      <c r="AQ118" s="122">
        <f t="shared" ref="AQ118" si="1810">AP118</f>
        <v>5</v>
      </c>
      <c r="AR118" s="83">
        <f>HASIL!AR109</f>
        <v>5</v>
      </c>
      <c r="AS118" s="122">
        <f t="shared" ref="AS118" si="1811">AR118</f>
        <v>5</v>
      </c>
      <c r="AT118" s="83">
        <f>HASIL!AT109</f>
        <v>5</v>
      </c>
      <c r="AU118" s="122">
        <f t="shared" si="1177"/>
        <v>5</v>
      </c>
      <c r="AV118" s="47">
        <f>HASIL!AV109</f>
        <v>17</v>
      </c>
      <c r="AW118" s="47">
        <f>HASIL!AW109</f>
        <v>3</v>
      </c>
      <c r="AX118" s="23">
        <f>HASIL!AX109</f>
        <v>85</v>
      </c>
      <c r="AY118" s="24">
        <f t="shared" si="1178"/>
        <v>85</v>
      </c>
      <c r="AZ118" s="113" t="str">
        <f>IF(AY118&lt;$P$8,"-",IF(AY118&gt;=$P$8,"v"))</f>
        <v>v</v>
      </c>
      <c r="BA118" s="113" t="str">
        <f>IF(AY118&lt;$P$8,"v",IF(AY118&gt;=$P$8,"-"))</f>
        <v>-</v>
      </c>
      <c r="BB118" s="114" t="str">
        <f>IF(AY118&gt;=$P$8+20,"Pengayaan",IF(AY118&gt;=$P$8,"Tuntas",IF(AY118&lt;$P$8,"Remedial")))</f>
        <v>Tuntas</v>
      </c>
      <c r="BE118" s="22">
        <v>100</v>
      </c>
      <c r="BF118" s="82" t="str">
        <f t="shared" si="1179"/>
        <v/>
      </c>
      <c r="BG118" s="110" t="s">
        <v>35</v>
      </c>
      <c r="BH118" s="22" t="s">
        <v>36</v>
      </c>
      <c r="BI118" s="22" t="s">
        <v>37</v>
      </c>
      <c r="BJ118" s="22" t="s">
        <v>38</v>
      </c>
      <c r="BN118" s="22">
        <v>100</v>
      </c>
      <c r="BO118" s="27" t="str">
        <f t="shared" si="1180"/>
        <v/>
      </c>
      <c r="BP118" s="110" t="s">
        <v>35</v>
      </c>
      <c r="BQ118" s="22" t="s">
        <v>36</v>
      </c>
      <c r="BR118" s="22" t="s">
        <v>37</v>
      </c>
      <c r="BS118" s="22" t="s">
        <v>38</v>
      </c>
    </row>
    <row r="119" spans="1:71" x14ac:dyDescent="0.25">
      <c r="A119" s="37">
        <v>101</v>
      </c>
      <c r="B119" s="266">
        <f>HASIL!C110</f>
        <v>44173.3133101852</v>
      </c>
      <c r="C119" s="266"/>
      <c r="D119" s="255">
        <f>HASIL!E110</f>
        <v>44173.349907407399</v>
      </c>
      <c r="E119" s="256"/>
      <c r="F119" s="192">
        <f>HASIL!G110</f>
        <v>44173.349907407399</v>
      </c>
      <c r="G119" s="46" t="str">
        <f>HASIL!B110</f>
        <v>NURAIDA ARIANI</v>
      </c>
      <c r="H119" s="83">
        <f>HASIL!H110</f>
        <v>5</v>
      </c>
      <c r="I119" s="122">
        <f t="shared" si="1181"/>
        <v>5</v>
      </c>
      <c r="J119" s="83">
        <f>HASIL!J110</f>
        <v>5</v>
      </c>
      <c r="K119" s="122">
        <f t="shared" ref="K119" si="1812">J119</f>
        <v>5</v>
      </c>
      <c r="L119" s="83">
        <f>HASIL!L110</f>
        <v>5</v>
      </c>
      <c r="M119" s="122">
        <f t="shared" ref="M119" si="1813">L119</f>
        <v>5</v>
      </c>
      <c r="N119" s="83">
        <f>HASIL!N110</f>
        <v>5</v>
      </c>
      <c r="O119" s="122">
        <f t="shared" ref="O119" si="1814">N119</f>
        <v>5</v>
      </c>
      <c r="P119" s="83">
        <f>HASIL!P110</f>
        <v>5</v>
      </c>
      <c r="Q119" s="122">
        <f t="shared" ref="Q119" si="1815">P119</f>
        <v>5</v>
      </c>
      <c r="R119" s="83">
        <f>HASIL!R110</f>
        <v>5</v>
      </c>
      <c r="S119" s="122">
        <f t="shared" ref="S119" si="1816">R119</f>
        <v>5</v>
      </c>
      <c r="T119" s="83">
        <f>HASIL!T110</f>
        <v>5</v>
      </c>
      <c r="U119" s="122">
        <f t="shared" ref="U119" si="1817">T119</f>
        <v>5</v>
      </c>
      <c r="V119" s="83">
        <f>HASIL!V110</f>
        <v>5</v>
      </c>
      <c r="W119" s="122">
        <f t="shared" ref="W119" si="1818">V119</f>
        <v>5</v>
      </c>
      <c r="X119" s="83">
        <f>HASIL!X110</f>
        <v>5</v>
      </c>
      <c r="Y119" s="122">
        <f t="shared" ref="Y119" si="1819">X119</f>
        <v>5</v>
      </c>
      <c r="Z119" s="83">
        <f>HASIL!Z110</f>
        <v>5</v>
      </c>
      <c r="AA119" s="122">
        <f t="shared" ref="AA119" si="1820">Z119</f>
        <v>5</v>
      </c>
      <c r="AB119" s="83">
        <f>HASIL!AB110</f>
        <v>5</v>
      </c>
      <c r="AC119" s="122">
        <f t="shared" ref="AC119" si="1821">AB119</f>
        <v>5</v>
      </c>
      <c r="AD119" s="83">
        <f>HASIL!AD110</f>
        <v>5</v>
      </c>
      <c r="AE119" s="122">
        <f t="shared" ref="AE119" si="1822">AD119</f>
        <v>5</v>
      </c>
      <c r="AF119" s="83">
        <f>HASIL!AF110</f>
        <v>5</v>
      </c>
      <c r="AG119" s="122">
        <f t="shared" ref="AG119" si="1823">AF119</f>
        <v>5</v>
      </c>
      <c r="AH119" s="83">
        <f>HASIL!AH110</f>
        <v>5</v>
      </c>
      <c r="AI119" s="122">
        <f t="shared" ref="AI119" si="1824">AH119</f>
        <v>5</v>
      </c>
      <c r="AJ119" s="83">
        <f>HASIL!AJ110</f>
        <v>5</v>
      </c>
      <c r="AK119" s="122">
        <f t="shared" ref="AK119" si="1825">AJ119</f>
        <v>5</v>
      </c>
      <c r="AL119" s="83">
        <f>HASIL!AL110</f>
        <v>5</v>
      </c>
      <c r="AM119" s="122">
        <f t="shared" ref="AM119" si="1826">AL119</f>
        <v>5</v>
      </c>
      <c r="AN119" s="83">
        <f>HASIL!AN110</f>
        <v>5</v>
      </c>
      <c r="AO119" s="122">
        <f t="shared" ref="AO119" si="1827">AN119</f>
        <v>5</v>
      </c>
      <c r="AP119" s="83">
        <f>HASIL!AP110</f>
        <v>5</v>
      </c>
      <c r="AQ119" s="122">
        <f t="shared" ref="AQ119" si="1828">AP119</f>
        <v>5</v>
      </c>
      <c r="AR119" s="83">
        <f>HASIL!AR110</f>
        <v>5</v>
      </c>
      <c r="AS119" s="122">
        <f t="shared" ref="AS119" si="1829">AR119</f>
        <v>5</v>
      </c>
      <c r="AT119" s="83">
        <f>HASIL!AT110</f>
        <v>5</v>
      </c>
      <c r="AU119" s="122">
        <f t="shared" si="1177"/>
        <v>5</v>
      </c>
      <c r="AV119" s="47">
        <f>HASIL!AV110</f>
        <v>20</v>
      </c>
      <c r="AW119" s="47">
        <f>HASIL!AW110</f>
        <v>0</v>
      </c>
      <c r="AX119" s="23">
        <f>HASIL!AX110</f>
        <v>100</v>
      </c>
      <c r="AY119" s="24">
        <f t="shared" si="1178"/>
        <v>100</v>
      </c>
      <c r="AZ119" s="113" t="str">
        <f>IF(AY119&lt;$P$8,"-",IF(AY119&gt;=$P$8,"v"))</f>
        <v>v</v>
      </c>
      <c r="BA119" s="113" t="str">
        <f>IF(AY119&lt;$P$8,"v",IF(AY119&gt;=$P$8,"-"))</f>
        <v>-</v>
      </c>
      <c r="BB119" s="114" t="str">
        <f>IF(AY119&gt;=$P$8+20,"Pengayaan",IF(AY119&gt;=$P$8,"Tuntas",IF(AY119&lt;$P$8,"Remedial")))</f>
        <v>Pengayaan</v>
      </c>
      <c r="BE119" s="22">
        <v>101</v>
      </c>
      <c r="BF119" s="82" t="str">
        <f t="shared" si="1179"/>
        <v/>
      </c>
      <c r="BG119" s="110" t="s">
        <v>35</v>
      </c>
      <c r="BH119" s="22" t="s">
        <v>36</v>
      </c>
      <c r="BI119" s="22" t="s">
        <v>37</v>
      </c>
      <c r="BJ119" s="22" t="s">
        <v>38</v>
      </c>
      <c r="BN119" s="22">
        <v>101</v>
      </c>
      <c r="BO119" s="27" t="str">
        <f t="shared" si="1180"/>
        <v/>
      </c>
      <c r="BP119" s="110" t="s">
        <v>35</v>
      </c>
      <c r="BQ119" s="22" t="s">
        <v>36</v>
      </c>
      <c r="BR119" s="22" t="s">
        <v>37</v>
      </c>
      <c r="BS119" s="22" t="s">
        <v>38</v>
      </c>
    </row>
    <row r="120" spans="1:71" x14ac:dyDescent="0.25">
      <c r="A120" s="38">
        <v>102</v>
      </c>
      <c r="B120" s="266">
        <f>HASIL!C111</f>
        <v>44173.328680555598</v>
      </c>
      <c r="C120" s="266"/>
      <c r="D120" s="255">
        <f>HASIL!E111</f>
        <v>44173.350474537001</v>
      </c>
      <c r="E120" s="256"/>
      <c r="F120" s="192">
        <f>HASIL!G111</f>
        <v>44173.350474537001</v>
      </c>
      <c r="G120" s="46" t="str">
        <f>HASIL!B111</f>
        <v>FIKHRI FIKHRI</v>
      </c>
      <c r="H120" s="83">
        <f>HASIL!H111</f>
        <v>5</v>
      </c>
      <c r="I120" s="122">
        <f t="shared" si="1181"/>
        <v>5</v>
      </c>
      <c r="J120" s="83">
        <f>HASIL!J111</f>
        <v>5</v>
      </c>
      <c r="K120" s="122">
        <f t="shared" ref="K120" si="1830">J120</f>
        <v>5</v>
      </c>
      <c r="L120" s="83">
        <f>HASIL!L111</f>
        <v>5</v>
      </c>
      <c r="M120" s="122">
        <f t="shared" ref="M120" si="1831">L120</f>
        <v>5</v>
      </c>
      <c r="N120" s="83">
        <f>HASIL!N111</f>
        <v>5</v>
      </c>
      <c r="O120" s="122">
        <f t="shared" ref="O120" si="1832">N120</f>
        <v>5</v>
      </c>
      <c r="P120" s="83">
        <f>HASIL!P111</f>
        <v>5</v>
      </c>
      <c r="Q120" s="122">
        <f t="shared" ref="Q120" si="1833">P120</f>
        <v>5</v>
      </c>
      <c r="R120" s="83">
        <f>HASIL!R111</f>
        <v>0</v>
      </c>
      <c r="S120" s="122">
        <f t="shared" ref="S120" si="1834">R120</f>
        <v>0</v>
      </c>
      <c r="T120" s="83">
        <f>HASIL!T111</f>
        <v>5</v>
      </c>
      <c r="U120" s="122">
        <f t="shared" ref="U120" si="1835">T120</f>
        <v>5</v>
      </c>
      <c r="V120" s="83">
        <f>HASIL!V111</f>
        <v>0</v>
      </c>
      <c r="W120" s="122">
        <f t="shared" ref="W120" si="1836">V120</f>
        <v>0</v>
      </c>
      <c r="X120" s="83">
        <f>HASIL!X111</f>
        <v>0</v>
      </c>
      <c r="Y120" s="122">
        <f t="shared" ref="Y120" si="1837">X120</f>
        <v>0</v>
      </c>
      <c r="Z120" s="83">
        <f>HASIL!Z111</f>
        <v>5</v>
      </c>
      <c r="AA120" s="122">
        <f t="shared" ref="AA120" si="1838">Z120</f>
        <v>5</v>
      </c>
      <c r="AB120" s="83">
        <f>HASIL!AB111</f>
        <v>0</v>
      </c>
      <c r="AC120" s="122">
        <f t="shared" ref="AC120" si="1839">AB120</f>
        <v>0</v>
      </c>
      <c r="AD120" s="83">
        <f>HASIL!AD111</f>
        <v>5</v>
      </c>
      <c r="AE120" s="122">
        <f t="shared" ref="AE120" si="1840">AD120</f>
        <v>5</v>
      </c>
      <c r="AF120" s="83">
        <f>HASIL!AF111</f>
        <v>5</v>
      </c>
      <c r="AG120" s="122">
        <f t="shared" ref="AG120" si="1841">AF120</f>
        <v>5</v>
      </c>
      <c r="AH120" s="83">
        <f>HASIL!AH111</f>
        <v>0</v>
      </c>
      <c r="AI120" s="122">
        <f t="shared" ref="AI120" si="1842">AH120</f>
        <v>0</v>
      </c>
      <c r="AJ120" s="83">
        <f>HASIL!AJ111</f>
        <v>5</v>
      </c>
      <c r="AK120" s="122">
        <f t="shared" ref="AK120" si="1843">AJ120</f>
        <v>5</v>
      </c>
      <c r="AL120" s="83">
        <f>HASIL!AL111</f>
        <v>5</v>
      </c>
      <c r="AM120" s="122">
        <f t="shared" ref="AM120" si="1844">AL120</f>
        <v>5</v>
      </c>
      <c r="AN120" s="83">
        <f>HASIL!AN111</f>
        <v>5</v>
      </c>
      <c r="AO120" s="122">
        <f t="shared" ref="AO120" si="1845">AN120</f>
        <v>5</v>
      </c>
      <c r="AP120" s="83">
        <f>HASIL!AP111</f>
        <v>5</v>
      </c>
      <c r="AQ120" s="122">
        <f t="shared" ref="AQ120" si="1846">AP120</f>
        <v>5</v>
      </c>
      <c r="AR120" s="83">
        <f>HASIL!AR111</f>
        <v>5</v>
      </c>
      <c r="AS120" s="122">
        <f t="shared" ref="AS120" si="1847">AR120</f>
        <v>5</v>
      </c>
      <c r="AT120" s="83">
        <f>HASIL!AT111</f>
        <v>5</v>
      </c>
      <c r="AU120" s="122">
        <f t="shared" si="1177"/>
        <v>5</v>
      </c>
      <c r="AV120" s="47">
        <f>HASIL!AV111</f>
        <v>15</v>
      </c>
      <c r="AW120" s="47">
        <f>HASIL!AW111</f>
        <v>5</v>
      </c>
      <c r="AX120" s="23">
        <f>HASIL!AX111</f>
        <v>75</v>
      </c>
      <c r="AY120" s="24">
        <f t="shared" si="1178"/>
        <v>75</v>
      </c>
      <c r="AZ120" s="113" t="str">
        <f>IF(AY120&lt;$P$8,"-",IF(AY120&gt;=$P$8,"v"))</f>
        <v>v</v>
      </c>
      <c r="BA120" s="113" t="str">
        <f>IF(AY120&lt;$P$8,"v",IF(AY120&gt;=$P$8,"-"))</f>
        <v>-</v>
      </c>
      <c r="BB120" s="114" t="str">
        <f>IF(AY120&gt;=$P$8+20,"Pengayaan",IF(AY120&gt;=$P$8,"Tuntas",IF(AY120&lt;$P$8,"Remedial")))</f>
        <v>Tuntas</v>
      </c>
      <c r="BE120" s="22">
        <v>102</v>
      </c>
      <c r="BF120" s="82" t="str">
        <f t="shared" si="1179"/>
        <v/>
      </c>
      <c r="BG120" s="110" t="s">
        <v>35</v>
      </c>
      <c r="BH120" s="22" t="s">
        <v>36</v>
      </c>
      <c r="BI120" s="22" t="s">
        <v>37</v>
      </c>
      <c r="BJ120" s="22" t="s">
        <v>38</v>
      </c>
      <c r="BN120" s="22">
        <v>102</v>
      </c>
      <c r="BO120" s="27" t="str">
        <f t="shared" si="1180"/>
        <v/>
      </c>
      <c r="BP120" s="110" t="s">
        <v>35</v>
      </c>
      <c r="BQ120" s="22" t="s">
        <v>36</v>
      </c>
      <c r="BR120" s="22" t="s">
        <v>37</v>
      </c>
      <c r="BS120" s="22" t="s">
        <v>38</v>
      </c>
    </row>
    <row r="121" spans="1:71" x14ac:dyDescent="0.25">
      <c r="A121" s="37">
        <v>103</v>
      </c>
      <c r="B121" s="266">
        <f>HASIL!C112</f>
        <v>44173.337696759299</v>
      </c>
      <c r="C121" s="266"/>
      <c r="D121" s="255">
        <f>HASIL!E112</f>
        <v>44173.350671296299</v>
      </c>
      <c r="E121" s="256"/>
      <c r="F121" s="192">
        <f>HASIL!G112</f>
        <v>44173.350671296299</v>
      </c>
      <c r="G121" s="46" t="str">
        <f>HASIL!B112</f>
        <v>NUR AYUNI</v>
      </c>
      <c r="H121" s="83">
        <f>HASIL!H112</f>
        <v>0</v>
      </c>
      <c r="I121" s="122">
        <f t="shared" si="1181"/>
        <v>0</v>
      </c>
      <c r="J121" s="83">
        <f>HASIL!J112</f>
        <v>5</v>
      </c>
      <c r="K121" s="122">
        <f t="shared" ref="K121" si="1848">J121</f>
        <v>5</v>
      </c>
      <c r="L121" s="83">
        <f>HASIL!L112</f>
        <v>0</v>
      </c>
      <c r="M121" s="122">
        <f t="shared" ref="M121" si="1849">L121</f>
        <v>0</v>
      </c>
      <c r="N121" s="83">
        <f>HASIL!N112</f>
        <v>5</v>
      </c>
      <c r="O121" s="122">
        <f t="shared" ref="O121" si="1850">N121</f>
        <v>5</v>
      </c>
      <c r="P121" s="83">
        <f>HASIL!P112</f>
        <v>0</v>
      </c>
      <c r="Q121" s="122">
        <f t="shared" ref="Q121" si="1851">P121</f>
        <v>0</v>
      </c>
      <c r="R121" s="83">
        <f>HASIL!R112</f>
        <v>5</v>
      </c>
      <c r="S121" s="122">
        <f t="shared" ref="S121" si="1852">R121</f>
        <v>5</v>
      </c>
      <c r="T121" s="83">
        <f>HASIL!T112</f>
        <v>5</v>
      </c>
      <c r="U121" s="122">
        <f t="shared" ref="U121" si="1853">T121</f>
        <v>5</v>
      </c>
      <c r="V121" s="83">
        <f>HASIL!V112</f>
        <v>0</v>
      </c>
      <c r="W121" s="122">
        <f t="shared" ref="W121" si="1854">V121</f>
        <v>0</v>
      </c>
      <c r="X121" s="83">
        <f>HASIL!X112</f>
        <v>0</v>
      </c>
      <c r="Y121" s="122">
        <f t="shared" ref="Y121" si="1855">X121</f>
        <v>0</v>
      </c>
      <c r="Z121" s="83">
        <f>HASIL!Z112</f>
        <v>5</v>
      </c>
      <c r="AA121" s="122">
        <f t="shared" ref="AA121" si="1856">Z121</f>
        <v>5</v>
      </c>
      <c r="AB121" s="83">
        <f>HASIL!AB112</f>
        <v>0</v>
      </c>
      <c r="AC121" s="122">
        <f t="shared" ref="AC121" si="1857">AB121</f>
        <v>0</v>
      </c>
      <c r="AD121" s="83">
        <f>HASIL!AD112</f>
        <v>5</v>
      </c>
      <c r="AE121" s="122">
        <f t="shared" ref="AE121" si="1858">AD121</f>
        <v>5</v>
      </c>
      <c r="AF121" s="83">
        <f>HASIL!AF112</f>
        <v>5</v>
      </c>
      <c r="AG121" s="122">
        <f t="shared" ref="AG121" si="1859">AF121</f>
        <v>5</v>
      </c>
      <c r="AH121" s="83">
        <f>HASIL!AH112</f>
        <v>0</v>
      </c>
      <c r="AI121" s="122">
        <f t="shared" ref="AI121" si="1860">AH121</f>
        <v>0</v>
      </c>
      <c r="AJ121" s="83">
        <f>HASIL!AJ112</f>
        <v>5</v>
      </c>
      <c r="AK121" s="122">
        <f t="shared" ref="AK121" si="1861">AJ121</f>
        <v>5</v>
      </c>
      <c r="AL121" s="83">
        <f>HASIL!AL112</f>
        <v>5</v>
      </c>
      <c r="AM121" s="122">
        <f t="shared" ref="AM121" si="1862">AL121</f>
        <v>5</v>
      </c>
      <c r="AN121" s="83">
        <f>HASIL!AN112</f>
        <v>0</v>
      </c>
      <c r="AO121" s="122">
        <f t="shared" ref="AO121" si="1863">AN121</f>
        <v>0</v>
      </c>
      <c r="AP121" s="83">
        <f>HASIL!AP112</f>
        <v>5</v>
      </c>
      <c r="AQ121" s="122">
        <f t="shared" ref="AQ121" si="1864">AP121</f>
        <v>5</v>
      </c>
      <c r="AR121" s="83">
        <f>HASIL!AR112</f>
        <v>5</v>
      </c>
      <c r="AS121" s="122">
        <f t="shared" ref="AS121" si="1865">AR121</f>
        <v>5</v>
      </c>
      <c r="AT121" s="83">
        <f>HASIL!AT112</f>
        <v>5</v>
      </c>
      <c r="AU121" s="122">
        <f t="shared" si="1177"/>
        <v>5</v>
      </c>
      <c r="AV121" s="47">
        <f>HASIL!AV112</f>
        <v>12</v>
      </c>
      <c r="AW121" s="47">
        <f>HASIL!AW112</f>
        <v>8</v>
      </c>
      <c r="AX121" s="23">
        <f>HASIL!AX112</f>
        <v>60</v>
      </c>
      <c r="AY121" s="24">
        <f t="shared" si="1178"/>
        <v>60</v>
      </c>
      <c r="AZ121" s="113" t="str">
        <f>IF(AY121&lt;$P$8,"-",IF(AY121&gt;=$P$8,"v"))</f>
        <v>-</v>
      </c>
      <c r="BA121" s="113" t="str">
        <f>IF(AY121&lt;$P$8,"v",IF(AY121&gt;=$P$8,"-"))</f>
        <v>v</v>
      </c>
      <c r="BB121" s="114" t="str">
        <f>IF(AY121&gt;=$P$8+20,"Pengayaan",IF(AY121&gt;=$P$8,"Tuntas",IF(AY121&lt;$P$8,"Remedial")))</f>
        <v>Remedial</v>
      </c>
      <c r="BE121" s="22">
        <v>103</v>
      </c>
      <c r="BF121" s="82" t="str">
        <f t="shared" si="1179"/>
        <v/>
      </c>
      <c r="BG121" s="110" t="s">
        <v>35</v>
      </c>
      <c r="BH121" s="22" t="s">
        <v>36</v>
      </c>
      <c r="BI121" s="22" t="s">
        <v>37</v>
      </c>
      <c r="BJ121" s="22" t="s">
        <v>38</v>
      </c>
      <c r="BN121" s="22">
        <v>103</v>
      </c>
      <c r="BO121" s="27" t="str">
        <f t="shared" si="1180"/>
        <v/>
      </c>
      <c r="BP121" s="110" t="s">
        <v>35</v>
      </c>
      <c r="BQ121" s="22" t="s">
        <v>36</v>
      </c>
      <c r="BR121" s="22" t="s">
        <v>37</v>
      </c>
      <c r="BS121" s="22" t="s">
        <v>38</v>
      </c>
    </row>
    <row r="122" spans="1:71" x14ac:dyDescent="0.25">
      <c r="A122" s="38">
        <v>104</v>
      </c>
      <c r="B122" s="266">
        <f>HASIL!C113</f>
        <v>44173.336875000001</v>
      </c>
      <c r="C122" s="266"/>
      <c r="D122" s="255">
        <f>HASIL!E113</f>
        <v>44173.350856481498</v>
      </c>
      <c r="E122" s="256"/>
      <c r="F122" s="192">
        <f>HASIL!G113</f>
        <v>44173.350856481498</v>
      </c>
      <c r="G122" s="46" t="str">
        <f>HASIL!B113</f>
        <v>HUSNUL KHATIMAH</v>
      </c>
      <c r="H122" s="83">
        <f>HASIL!H113</f>
        <v>5</v>
      </c>
      <c r="I122" s="122">
        <f t="shared" si="1181"/>
        <v>5</v>
      </c>
      <c r="J122" s="83">
        <f>HASIL!J113</f>
        <v>5</v>
      </c>
      <c r="K122" s="122">
        <f t="shared" ref="K122" si="1866">J122</f>
        <v>5</v>
      </c>
      <c r="L122" s="83">
        <f>HASIL!L113</f>
        <v>5</v>
      </c>
      <c r="M122" s="122">
        <f t="shared" ref="M122" si="1867">L122</f>
        <v>5</v>
      </c>
      <c r="N122" s="83">
        <f>HASIL!N113</f>
        <v>5</v>
      </c>
      <c r="O122" s="122">
        <f t="shared" ref="O122" si="1868">N122</f>
        <v>5</v>
      </c>
      <c r="P122" s="83">
        <f>HASIL!P113</f>
        <v>5</v>
      </c>
      <c r="Q122" s="122">
        <f t="shared" ref="Q122" si="1869">P122</f>
        <v>5</v>
      </c>
      <c r="R122" s="83">
        <f>HASIL!R113</f>
        <v>0</v>
      </c>
      <c r="S122" s="122">
        <f t="shared" ref="S122" si="1870">R122</f>
        <v>0</v>
      </c>
      <c r="T122" s="83">
        <f>HASIL!T113</f>
        <v>5</v>
      </c>
      <c r="U122" s="122">
        <f t="shared" ref="U122" si="1871">T122</f>
        <v>5</v>
      </c>
      <c r="V122" s="83">
        <f>HASIL!V113</f>
        <v>0</v>
      </c>
      <c r="W122" s="122">
        <f t="shared" ref="W122" si="1872">V122</f>
        <v>0</v>
      </c>
      <c r="X122" s="83">
        <f>HASIL!X113</f>
        <v>0</v>
      </c>
      <c r="Y122" s="122">
        <f t="shared" ref="Y122" si="1873">X122</f>
        <v>0</v>
      </c>
      <c r="Z122" s="83">
        <f>HASIL!Z113</f>
        <v>5</v>
      </c>
      <c r="AA122" s="122">
        <f t="shared" ref="AA122" si="1874">Z122</f>
        <v>5</v>
      </c>
      <c r="AB122" s="83">
        <f>HASIL!AB113</f>
        <v>0</v>
      </c>
      <c r="AC122" s="122">
        <f t="shared" ref="AC122" si="1875">AB122</f>
        <v>0</v>
      </c>
      <c r="AD122" s="83">
        <f>HASIL!AD113</f>
        <v>5</v>
      </c>
      <c r="AE122" s="122">
        <f t="shared" ref="AE122" si="1876">AD122</f>
        <v>5</v>
      </c>
      <c r="AF122" s="83">
        <f>HASIL!AF113</f>
        <v>5</v>
      </c>
      <c r="AG122" s="122">
        <f t="shared" ref="AG122" si="1877">AF122</f>
        <v>5</v>
      </c>
      <c r="AH122" s="83">
        <f>HASIL!AH113</f>
        <v>0</v>
      </c>
      <c r="AI122" s="122">
        <f t="shared" ref="AI122" si="1878">AH122</f>
        <v>0</v>
      </c>
      <c r="AJ122" s="83">
        <f>HASIL!AJ113</f>
        <v>5</v>
      </c>
      <c r="AK122" s="122">
        <f t="shared" ref="AK122" si="1879">AJ122</f>
        <v>5</v>
      </c>
      <c r="AL122" s="83">
        <f>HASIL!AL113</f>
        <v>5</v>
      </c>
      <c r="AM122" s="122">
        <f t="shared" ref="AM122" si="1880">AL122</f>
        <v>5</v>
      </c>
      <c r="AN122" s="83">
        <f>HASIL!AN113</f>
        <v>5</v>
      </c>
      <c r="AO122" s="122">
        <f t="shared" ref="AO122" si="1881">AN122</f>
        <v>5</v>
      </c>
      <c r="AP122" s="83">
        <f>HASIL!AP113</f>
        <v>5</v>
      </c>
      <c r="AQ122" s="122">
        <f t="shared" ref="AQ122" si="1882">AP122</f>
        <v>5</v>
      </c>
      <c r="AR122" s="83">
        <f>HASIL!AR113</f>
        <v>5</v>
      </c>
      <c r="AS122" s="122">
        <f t="shared" ref="AS122" si="1883">AR122</f>
        <v>5</v>
      </c>
      <c r="AT122" s="83">
        <f>HASIL!AT113</f>
        <v>5</v>
      </c>
      <c r="AU122" s="122">
        <f t="shared" si="1177"/>
        <v>5</v>
      </c>
      <c r="AV122" s="47">
        <f>HASIL!AV113</f>
        <v>15</v>
      </c>
      <c r="AW122" s="47">
        <f>HASIL!AW113</f>
        <v>5</v>
      </c>
      <c r="AX122" s="23">
        <f>HASIL!AX113</f>
        <v>75</v>
      </c>
      <c r="AY122" s="24">
        <f t="shared" si="1178"/>
        <v>75</v>
      </c>
      <c r="AZ122" s="113" t="str">
        <f>IF(AY122&lt;$P$8,"-",IF(AY122&gt;=$P$8,"v"))</f>
        <v>v</v>
      </c>
      <c r="BA122" s="113" t="str">
        <f>IF(AY122&lt;$P$8,"v",IF(AY122&gt;=$P$8,"-"))</f>
        <v>-</v>
      </c>
      <c r="BB122" s="114" t="str">
        <f>IF(AY122&gt;=$P$8+20,"Pengayaan",IF(AY122&gt;=$P$8,"Tuntas",IF(AY122&lt;$P$8,"Remedial")))</f>
        <v>Tuntas</v>
      </c>
      <c r="BE122" s="22">
        <v>104</v>
      </c>
      <c r="BF122" s="82" t="str">
        <f t="shared" si="1179"/>
        <v/>
      </c>
      <c r="BG122" s="110" t="s">
        <v>35</v>
      </c>
      <c r="BH122" s="22" t="s">
        <v>36</v>
      </c>
      <c r="BI122" s="22" t="s">
        <v>37</v>
      </c>
      <c r="BJ122" s="22" t="s">
        <v>38</v>
      </c>
      <c r="BN122" s="22">
        <v>104</v>
      </c>
      <c r="BO122" s="27" t="str">
        <f t="shared" si="1180"/>
        <v/>
      </c>
      <c r="BP122" s="110" t="s">
        <v>35</v>
      </c>
      <c r="BQ122" s="22" t="s">
        <v>36</v>
      </c>
      <c r="BR122" s="22" t="s">
        <v>37</v>
      </c>
      <c r="BS122" s="22" t="s">
        <v>38</v>
      </c>
    </row>
    <row r="123" spans="1:71" x14ac:dyDescent="0.25">
      <c r="A123" s="37">
        <v>105</v>
      </c>
      <c r="B123" s="266">
        <f>HASIL!C114</f>
        <v>44173.313541666699</v>
      </c>
      <c r="C123" s="266"/>
      <c r="D123" s="255">
        <f>HASIL!E114</f>
        <v>44173.350902777798</v>
      </c>
      <c r="E123" s="256"/>
      <c r="F123" s="192">
        <f>HASIL!G114</f>
        <v>44173.350902777798</v>
      </c>
      <c r="G123" s="46" t="str">
        <f>HASIL!B114</f>
        <v>SYAFINA MARWINA</v>
      </c>
      <c r="H123" s="83">
        <f>HASIL!H114</f>
        <v>0</v>
      </c>
      <c r="I123" s="122">
        <f t="shared" si="1181"/>
        <v>0</v>
      </c>
      <c r="J123" s="83">
        <f>HASIL!J114</f>
        <v>5</v>
      </c>
      <c r="K123" s="122">
        <f t="shared" ref="K123" si="1884">J123</f>
        <v>5</v>
      </c>
      <c r="L123" s="83">
        <f>HASIL!L114</f>
        <v>0</v>
      </c>
      <c r="M123" s="122">
        <f t="shared" ref="M123" si="1885">L123</f>
        <v>0</v>
      </c>
      <c r="N123" s="83">
        <f>HASIL!N114</f>
        <v>5</v>
      </c>
      <c r="O123" s="122">
        <f t="shared" ref="O123" si="1886">N123</f>
        <v>5</v>
      </c>
      <c r="P123" s="83">
        <f>HASIL!P114</f>
        <v>5</v>
      </c>
      <c r="Q123" s="122">
        <f t="shared" ref="Q123" si="1887">P123</f>
        <v>5</v>
      </c>
      <c r="R123" s="83">
        <f>HASIL!R114</f>
        <v>0</v>
      </c>
      <c r="S123" s="122">
        <f t="shared" ref="S123" si="1888">R123</f>
        <v>0</v>
      </c>
      <c r="T123" s="83">
        <f>HASIL!T114</f>
        <v>5</v>
      </c>
      <c r="U123" s="122">
        <f t="shared" ref="U123" si="1889">T123</f>
        <v>5</v>
      </c>
      <c r="V123" s="83">
        <f>HASIL!V114</f>
        <v>0</v>
      </c>
      <c r="W123" s="122">
        <f t="shared" ref="W123" si="1890">V123</f>
        <v>0</v>
      </c>
      <c r="X123" s="83">
        <f>HASIL!X114</f>
        <v>0</v>
      </c>
      <c r="Y123" s="122">
        <f t="shared" ref="Y123" si="1891">X123</f>
        <v>0</v>
      </c>
      <c r="Z123" s="83">
        <f>HASIL!Z114</f>
        <v>5</v>
      </c>
      <c r="AA123" s="122">
        <f t="shared" ref="AA123" si="1892">Z123</f>
        <v>5</v>
      </c>
      <c r="AB123" s="83">
        <f>HASIL!AB114</f>
        <v>5</v>
      </c>
      <c r="AC123" s="122">
        <f t="shared" ref="AC123" si="1893">AB123</f>
        <v>5</v>
      </c>
      <c r="AD123" s="83">
        <f>HASIL!AD114</f>
        <v>5</v>
      </c>
      <c r="AE123" s="122">
        <f t="shared" ref="AE123" si="1894">AD123</f>
        <v>5</v>
      </c>
      <c r="AF123" s="83">
        <f>HASIL!AF114</f>
        <v>5</v>
      </c>
      <c r="AG123" s="122">
        <f t="shared" ref="AG123" si="1895">AF123</f>
        <v>5</v>
      </c>
      <c r="AH123" s="83">
        <f>HASIL!AH114</f>
        <v>0</v>
      </c>
      <c r="AI123" s="122">
        <f t="shared" ref="AI123" si="1896">AH123</f>
        <v>0</v>
      </c>
      <c r="AJ123" s="83">
        <f>HASIL!AJ114</f>
        <v>5</v>
      </c>
      <c r="AK123" s="122">
        <f t="shared" ref="AK123" si="1897">AJ123</f>
        <v>5</v>
      </c>
      <c r="AL123" s="83">
        <f>HASIL!AL114</f>
        <v>5</v>
      </c>
      <c r="AM123" s="122">
        <f t="shared" ref="AM123" si="1898">AL123</f>
        <v>5</v>
      </c>
      <c r="AN123" s="83">
        <f>HASIL!AN114</f>
        <v>5</v>
      </c>
      <c r="AO123" s="122">
        <f t="shared" ref="AO123" si="1899">AN123</f>
        <v>5</v>
      </c>
      <c r="AP123" s="83">
        <f>HASIL!AP114</f>
        <v>5</v>
      </c>
      <c r="AQ123" s="122">
        <f t="shared" ref="AQ123" si="1900">AP123</f>
        <v>5</v>
      </c>
      <c r="AR123" s="83">
        <f>HASIL!AR114</f>
        <v>5</v>
      </c>
      <c r="AS123" s="122">
        <f t="shared" ref="AS123" si="1901">AR123</f>
        <v>5</v>
      </c>
      <c r="AT123" s="83">
        <f>HASIL!AT114</f>
        <v>5</v>
      </c>
      <c r="AU123" s="122">
        <f t="shared" si="1177"/>
        <v>5</v>
      </c>
      <c r="AV123" s="47">
        <f>HASIL!AV114</f>
        <v>14</v>
      </c>
      <c r="AW123" s="47">
        <f>HASIL!AW114</f>
        <v>6</v>
      </c>
      <c r="AX123" s="23">
        <f>HASIL!AX114</f>
        <v>70</v>
      </c>
      <c r="AY123" s="24">
        <f t="shared" si="1178"/>
        <v>70</v>
      </c>
      <c r="AZ123" s="113" t="str">
        <f>IF(AY123&lt;$P$8,"-",IF(AY123&gt;=$P$8,"v"))</f>
        <v>-</v>
      </c>
      <c r="BA123" s="113" t="str">
        <f>IF(AY123&lt;$P$8,"v",IF(AY123&gt;=$P$8,"-"))</f>
        <v>v</v>
      </c>
      <c r="BB123" s="114" t="str">
        <f>IF(AY123&gt;=$P$8+20,"Pengayaan",IF(AY123&gt;=$P$8,"Tuntas",IF(AY123&lt;$P$8,"Remedial")))</f>
        <v>Remedial</v>
      </c>
      <c r="BE123" s="22">
        <v>105</v>
      </c>
      <c r="BF123" s="82" t="str">
        <f t="shared" si="1179"/>
        <v/>
      </c>
      <c r="BG123" s="110" t="s">
        <v>35</v>
      </c>
      <c r="BH123" s="22" t="s">
        <v>36</v>
      </c>
      <c r="BI123" s="22" t="s">
        <v>37</v>
      </c>
      <c r="BJ123" s="22" t="s">
        <v>38</v>
      </c>
      <c r="BN123" s="22">
        <v>105</v>
      </c>
      <c r="BO123" s="27" t="str">
        <f t="shared" si="1180"/>
        <v/>
      </c>
      <c r="BP123" s="110" t="s">
        <v>35</v>
      </c>
      <c r="BQ123" s="22" t="s">
        <v>36</v>
      </c>
      <c r="BR123" s="22" t="s">
        <v>37</v>
      </c>
      <c r="BS123" s="22" t="s">
        <v>38</v>
      </c>
    </row>
    <row r="124" spans="1:71" x14ac:dyDescent="0.25">
      <c r="A124" s="38">
        <v>106</v>
      </c>
      <c r="B124" s="266">
        <f>HASIL!C115</f>
        <v>44173.3367013889</v>
      </c>
      <c r="C124" s="266"/>
      <c r="D124" s="255">
        <f>HASIL!E115</f>
        <v>44173.351041666698</v>
      </c>
      <c r="E124" s="256"/>
      <c r="F124" s="192">
        <f>HASIL!G115</f>
        <v>44173.351041666698</v>
      </c>
      <c r="G124" s="46" t="str">
        <f>HASIL!B115</f>
        <v>NURITALIPAH NURITALIPAH</v>
      </c>
      <c r="H124" s="83">
        <f>HASIL!H115</f>
        <v>5</v>
      </c>
      <c r="I124" s="122">
        <f t="shared" si="1181"/>
        <v>5</v>
      </c>
      <c r="J124" s="83">
        <f>HASIL!J115</f>
        <v>5</v>
      </c>
      <c r="K124" s="122">
        <f t="shared" ref="K124" si="1902">J124</f>
        <v>5</v>
      </c>
      <c r="L124" s="83">
        <f>HASIL!L115</f>
        <v>0</v>
      </c>
      <c r="M124" s="122">
        <f t="shared" ref="M124" si="1903">L124</f>
        <v>0</v>
      </c>
      <c r="N124" s="83">
        <f>HASIL!N115</f>
        <v>0</v>
      </c>
      <c r="O124" s="122">
        <f t="shared" ref="O124" si="1904">N124</f>
        <v>0</v>
      </c>
      <c r="P124" s="83">
        <f>HASIL!P115</f>
        <v>0</v>
      </c>
      <c r="Q124" s="122">
        <f t="shared" ref="Q124" si="1905">P124</f>
        <v>0</v>
      </c>
      <c r="R124" s="83">
        <f>HASIL!R115</f>
        <v>0</v>
      </c>
      <c r="S124" s="122">
        <f t="shared" ref="S124" si="1906">R124</f>
        <v>0</v>
      </c>
      <c r="T124" s="83">
        <f>HASIL!T115</f>
        <v>5</v>
      </c>
      <c r="U124" s="122">
        <f t="shared" ref="U124" si="1907">T124</f>
        <v>5</v>
      </c>
      <c r="V124" s="83">
        <f>HASIL!V115</f>
        <v>0</v>
      </c>
      <c r="W124" s="122">
        <f t="shared" ref="W124" si="1908">V124</f>
        <v>0</v>
      </c>
      <c r="X124" s="83">
        <f>HASIL!X115</f>
        <v>5</v>
      </c>
      <c r="Y124" s="122">
        <f t="shared" ref="Y124" si="1909">X124</f>
        <v>5</v>
      </c>
      <c r="Z124" s="83">
        <f>HASIL!Z115</f>
        <v>0</v>
      </c>
      <c r="AA124" s="122">
        <f t="shared" ref="AA124" si="1910">Z124</f>
        <v>0</v>
      </c>
      <c r="AB124" s="83">
        <f>HASIL!AB115</f>
        <v>0</v>
      </c>
      <c r="AC124" s="122">
        <f t="shared" ref="AC124" si="1911">AB124</f>
        <v>0</v>
      </c>
      <c r="AD124" s="83">
        <f>HASIL!AD115</f>
        <v>0</v>
      </c>
      <c r="AE124" s="122">
        <f t="shared" ref="AE124" si="1912">AD124</f>
        <v>0</v>
      </c>
      <c r="AF124" s="83">
        <f>HASIL!AF115</f>
        <v>0</v>
      </c>
      <c r="AG124" s="122">
        <f t="shared" ref="AG124" si="1913">AF124</f>
        <v>0</v>
      </c>
      <c r="AH124" s="83">
        <f>HASIL!AH115</f>
        <v>0</v>
      </c>
      <c r="AI124" s="122">
        <f t="shared" ref="AI124" si="1914">AH124</f>
        <v>0</v>
      </c>
      <c r="AJ124" s="83">
        <f>HASIL!AJ115</f>
        <v>0</v>
      </c>
      <c r="AK124" s="122">
        <f t="shared" ref="AK124" si="1915">AJ124</f>
        <v>0</v>
      </c>
      <c r="AL124" s="83">
        <f>HASIL!AL115</f>
        <v>0</v>
      </c>
      <c r="AM124" s="122">
        <f t="shared" ref="AM124" si="1916">AL124</f>
        <v>0</v>
      </c>
      <c r="AN124" s="83">
        <f>HASIL!AN115</f>
        <v>5</v>
      </c>
      <c r="AO124" s="122">
        <f t="shared" ref="AO124" si="1917">AN124</f>
        <v>5</v>
      </c>
      <c r="AP124" s="83">
        <f>HASIL!AP115</f>
        <v>0</v>
      </c>
      <c r="AQ124" s="122">
        <f t="shared" ref="AQ124" si="1918">AP124</f>
        <v>0</v>
      </c>
      <c r="AR124" s="83">
        <f>HASIL!AR115</f>
        <v>0</v>
      </c>
      <c r="AS124" s="122">
        <f t="shared" ref="AS124" si="1919">AR124</f>
        <v>0</v>
      </c>
      <c r="AT124" s="83">
        <f>HASIL!AT115</f>
        <v>5</v>
      </c>
      <c r="AU124" s="122">
        <f t="shared" si="1177"/>
        <v>5</v>
      </c>
      <c r="AV124" s="47">
        <f>HASIL!AV115</f>
        <v>6</v>
      </c>
      <c r="AW124" s="47">
        <f>HASIL!AW115</f>
        <v>14</v>
      </c>
      <c r="AX124" s="23">
        <f>HASIL!AX115</f>
        <v>30</v>
      </c>
      <c r="AY124" s="24">
        <f t="shared" si="1178"/>
        <v>30</v>
      </c>
      <c r="AZ124" s="113" t="str">
        <f>IF(AY124&lt;$P$8,"-",IF(AY124&gt;=$P$8,"v"))</f>
        <v>-</v>
      </c>
      <c r="BA124" s="113" t="str">
        <f>IF(AY124&lt;$P$8,"v",IF(AY124&gt;=$P$8,"-"))</f>
        <v>v</v>
      </c>
      <c r="BB124" s="114" t="str">
        <f>IF(AY124&gt;=$P$8+20,"Pengayaan",IF(AY124&gt;=$P$8,"Tuntas",IF(AY124&lt;$P$8,"Remedial")))</f>
        <v>Remedial</v>
      </c>
      <c r="BE124" s="22">
        <v>106</v>
      </c>
      <c r="BF124" s="82" t="str">
        <f t="shared" si="1179"/>
        <v/>
      </c>
      <c r="BG124" s="110" t="s">
        <v>35</v>
      </c>
      <c r="BH124" s="22" t="s">
        <v>36</v>
      </c>
      <c r="BI124" s="22" t="s">
        <v>37</v>
      </c>
      <c r="BJ124" s="22" t="s">
        <v>38</v>
      </c>
      <c r="BN124" s="22">
        <v>106</v>
      </c>
      <c r="BO124" s="27" t="str">
        <f t="shared" si="1180"/>
        <v/>
      </c>
      <c r="BP124" s="110" t="s">
        <v>35</v>
      </c>
      <c r="BQ124" s="22" t="s">
        <v>36</v>
      </c>
      <c r="BR124" s="22" t="s">
        <v>37</v>
      </c>
      <c r="BS124" s="22" t="s">
        <v>38</v>
      </c>
    </row>
    <row r="125" spans="1:71" x14ac:dyDescent="0.25">
      <c r="A125" s="37">
        <v>107</v>
      </c>
      <c r="B125" s="266">
        <f>HASIL!C116</f>
        <v>44173.331655092603</v>
      </c>
      <c r="C125" s="266"/>
      <c r="D125" s="255">
        <f>HASIL!E116</f>
        <v>44173.3515162037</v>
      </c>
      <c r="E125" s="256"/>
      <c r="F125" s="192">
        <f>HASIL!G116</f>
        <v>44173.3515162037</v>
      </c>
      <c r="G125" s="46" t="str">
        <f>HASIL!B116</f>
        <v>AINUN NISA</v>
      </c>
      <c r="H125" s="83">
        <f>HASIL!H116</f>
        <v>0</v>
      </c>
      <c r="I125" s="122">
        <f t="shared" si="1181"/>
        <v>0</v>
      </c>
      <c r="J125" s="83">
        <f>HASIL!J116</f>
        <v>5</v>
      </c>
      <c r="K125" s="122">
        <f t="shared" ref="K125" si="1920">J125</f>
        <v>5</v>
      </c>
      <c r="L125" s="83">
        <f>HASIL!L116</f>
        <v>5</v>
      </c>
      <c r="M125" s="122">
        <f t="shared" ref="M125" si="1921">L125</f>
        <v>5</v>
      </c>
      <c r="N125" s="83">
        <f>HASIL!N116</f>
        <v>0</v>
      </c>
      <c r="O125" s="122">
        <f t="shared" ref="O125" si="1922">N125</f>
        <v>0</v>
      </c>
      <c r="P125" s="83">
        <f>HASIL!P116</f>
        <v>0</v>
      </c>
      <c r="Q125" s="122">
        <f t="shared" ref="Q125" si="1923">P125</f>
        <v>0</v>
      </c>
      <c r="R125" s="83">
        <f>HASIL!R116</f>
        <v>0</v>
      </c>
      <c r="S125" s="122">
        <f t="shared" ref="S125" si="1924">R125</f>
        <v>0</v>
      </c>
      <c r="T125" s="83">
        <f>HASIL!T116</f>
        <v>5</v>
      </c>
      <c r="U125" s="122">
        <f t="shared" ref="U125" si="1925">T125</f>
        <v>5</v>
      </c>
      <c r="V125" s="83">
        <f>HASIL!V116</f>
        <v>0</v>
      </c>
      <c r="W125" s="122">
        <f t="shared" ref="W125" si="1926">V125</f>
        <v>0</v>
      </c>
      <c r="X125" s="83">
        <f>HASIL!X116</f>
        <v>5</v>
      </c>
      <c r="Y125" s="122">
        <f t="shared" ref="Y125" si="1927">X125</f>
        <v>5</v>
      </c>
      <c r="Z125" s="83">
        <f>HASIL!Z116</f>
        <v>5</v>
      </c>
      <c r="AA125" s="122">
        <f t="shared" ref="AA125" si="1928">Z125</f>
        <v>5</v>
      </c>
      <c r="AB125" s="83">
        <f>HASIL!AB116</f>
        <v>0</v>
      </c>
      <c r="AC125" s="122">
        <f t="shared" ref="AC125" si="1929">AB125</f>
        <v>0</v>
      </c>
      <c r="AD125" s="83">
        <f>HASIL!AD116</f>
        <v>0</v>
      </c>
      <c r="AE125" s="122">
        <f t="shared" ref="AE125" si="1930">AD125</f>
        <v>0</v>
      </c>
      <c r="AF125" s="83">
        <f>HASIL!AF116</f>
        <v>0</v>
      </c>
      <c r="AG125" s="122">
        <f t="shared" ref="AG125" si="1931">AF125</f>
        <v>0</v>
      </c>
      <c r="AH125" s="83">
        <f>HASIL!AH116</f>
        <v>0</v>
      </c>
      <c r="AI125" s="122">
        <f t="shared" ref="AI125" si="1932">AH125</f>
        <v>0</v>
      </c>
      <c r="AJ125" s="83">
        <f>HASIL!AJ116</f>
        <v>0</v>
      </c>
      <c r="AK125" s="122">
        <f t="shared" ref="AK125" si="1933">AJ125</f>
        <v>0</v>
      </c>
      <c r="AL125" s="83">
        <f>HASIL!AL116</f>
        <v>5</v>
      </c>
      <c r="AM125" s="122">
        <f t="shared" ref="AM125" si="1934">AL125</f>
        <v>5</v>
      </c>
      <c r="AN125" s="83">
        <f>HASIL!AN116</f>
        <v>0</v>
      </c>
      <c r="AO125" s="122">
        <f t="shared" ref="AO125" si="1935">AN125</f>
        <v>0</v>
      </c>
      <c r="AP125" s="83">
        <f>HASIL!AP116</f>
        <v>0</v>
      </c>
      <c r="AQ125" s="122">
        <f t="shared" ref="AQ125" si="1936">AP125</f>
        <v>0</v>
      </c>
      <c r="AR125" s="83">
        <f>HASIL!AR116</f>
        <v>5</v>
      </c>
      <c r="AS125" s="122">
        <f t="shared" ref="AS125" si="1937">AR125</f>
        <v>5</v>
      </c>
      <c r="AT125" s="83">
        <f>HASIL!AT116</f>
        <v>5</v>
      </c>
      <c r="AU125" s="122">
        <f t="shared" si="1177"/>
        <v>5</v>
      </c>
      <c r="AV125" s="47">
        <f>HASIL!AV116</f>
        <v>8</v>
      </c>
      <c r="AW125" s="47">
        <f>HASIL!AW116</f>
        <v>12</v>
      </c>
      <c r="AX125" s="23">
        <f>HASIL!AX116</f>
        <v>40</v>
      </c>
      <c r="AY125" s="24">
        <f t="shared" si="1178"/>
        <v>40</v>
      </c>
      <c r="AZ125" s="113" t="str">
        <f>IF(AY125&lt;$P$8,"-",IF(AY125&gt;=$P$8,"v"))</f>
        <v>-</v>
      </c>
      <c r="BA125" s="113" t="str">
        <f>IF(AY125&lt;$P$8,"v",IF(AY125&gt;=$P$8,"-"))</f>
        <v>v</v>
      </c>
      <c r="BB125" s="114" t="str">
        <f>IF(AY125&gt;=$P$8+20,"Pengayaan",IF(AY125&gt;=$P$8,"Tuntas",IF(AY125&lt;$P$8,"Remedial")))</f>
        <v>Remedial</v>
      </c>
      <c r="BE125" s="22">
        <v>107</v>
      </c>
      <c r="BF125" s="82" t="str">
        <f t="shared" si="1179"/>
        <v/>
      </c>
      <c r="BG125" s="110" t="s">
        <v>35</v>
      </c>
      <c r="BH125" s="22" t="s">
        <v>36</v>
      </c>
      <c r="BI125" s="22" t="s">
        <v>37</v>
      </c>
      <c r="BJ125" s="22" t="s">
        <v>38</v>
      </c>
      <c r="BN125" s="22">
        <v>107</v>
      </c>
      <c r="BO125" s="27" t="str">
        <f t="shared" si="1180"/>
        <v/>
      </c>
      <c r="BP125" s="110" t="s">
        <v>35</v>
      </c>
      <c r="BQ125" s="22" t="s">
        <v>36</v>
      </c>
      <c r="BR125" s="22" t="s">
        <v>37</v>
      </c>
      <c r="BS125" s="22" t="s">
        <v>38</v>
      </c>
    </row>
    <row r="126" spans="1:71" x14ac:dyDescent="0.25">
      <c r="A126" s="38">
        <v>108</v>
      </c>
      <c r="B126" s="266">
        <f>HASIL!C117</f>
        <v>44173.320497685199</v>
      </c>
      <c r="C126" s="266"/>
      <c r="D126" s="255">
        <f>HASIL!E117</f>
        <v>44173.3515625</v>
      </c>
      <c r="E126" s="256"/>
      <c r="F126" s="192">
        <f>HASIL!G117</f>
        <v>44173.3515625</v>
      </c>
      <c r="G126" s="46" t="str">
        <f>HASIL!B117</f>
        <v>RISKI RISKI</v>
      </c>
      <c r="H126" s="83">
        <f>HASIL!H117</f>
        <v>0</v>
      </c>
      <c r="I126" s="122">
        <f t="shared" si="1181"/>
        <v>0</v>
      </c>
      <c r="J126" s="83">
        <f>HASIL!J117</f>
        <v>5</v>
      </c>
      <c r="K126" s="122">
        <f t="shared" ref="K126" si="1938">J126</f>
        <v>5</v>
      </c>
      <c r="L126" s="83">
        <f>HASIL!L117</f>
        <v>0</v>
      </c>
      <c r="M126" s="122">
        <f t="shared" ref="M126" si="1939">L126</f>
        <v>0</v>
      </c>
      <c r="N126" s="83">
        <f>HASIL!N117</f>
        <v>5</v>
      </c>
      <c r="O126" s="122">
        <f t="shared" ref="O126" si="1940">N126</f>
        <v>5</v>
      </c>
      <c r="P126" s="83">
        <f>HASIL!P117</f>
        <v>5</v>
      </c>
      <c r="Q126" s="122">
        <f t="shared" ref="Q126" si="1941">P126</f>
        <v>5</v>
      </c>
      <c r="R126" s="83">
        <f>HASIL!R117</f>
        <v>0</v>
      </c>
      <c r="S126" s="122">
        <f t="shared" ref="S126" si="1942">R126</f>
        <v>0</v>
      </c>
      <c r="T126" s="83">
        <f>HASIL!T117</f>
        <v>0</v>
      </c>
      <c r="U126" s="122">
        <f t="shared" ref="U126" si="1943">T126</f>
        <v>0</v>
      </c>
      <c r="V126" s="83">
        <f>HASIL!V117</f>
        <v>0</v>
      </c>
      <c r="W126" s="122">
        <f t="shared" ref="W126" si="1944">V126</f>
        <v>0</v>
      </c>
      <c r="X126" s="83">
        <f>HASIL!X117</f>
        <v>0</v>
      </c>
      <c r="Y126" s="122">
        <f t="shared" ref="Y126" si="1945">X126</f>
        <v>0</v>
      </c>
      <c r="Z126" s="83">
        <f>HASIL!Z117</f>
        <v>5</v>
      </c>
      <c r="AA126" s="122">
        <f t="shared" ref="AA126" si="1946">Z126</f>
        <v>5</v>
      </c>
      <c r="AB126" s="83">
        <f>HASIL!AB117</f>
        <v>0</v>
      </c>
      <c r="AC126" s="122">
        <f t="shared" ref="AC126" si="1947">AB126</f>
        <v>0</v>
      </c>
      <c r="AD126" s="83">
        <f>HASIL!AD117</f>
        <v>0</v>
      </c>
      <c r="AE126" s="122">
        <f t="shared" ref="AE126" si="1948">AD126</f>
        <v>0</v>
      </c>
      <c r="AF126" s="83">
        <f>HASIL!AF117</f>
        <v>0</v>
      </c>
      <c r="AG126" s="122">
        <f t="shared" ref="AG126" si="1949">AF126</f>
        <v>0</v>
      </c>
      <c r="AH126" s="83">
        <f>HASIL!AH117</f>
        <v>0</v>
      </c>
      <c r="AI126" s="122">
        <f t="shared" ref="AI126" si="1950">AH126</f>
        <v>0</v>
      </c>
      <c r="AJ126" s="83">
        <f>HASIL!AJ117</f>
        <v>5</v>
      </c>
      <c r="AK126" s="122">
        <f t="shared" ref="AK126" si="1951">AJ126</f>
        <v>5</v>
      </c>
      <c r="AL126" s="83">
        <f>HASIL!AL117</f>
        <v>5</v>
      </c>
      <c r="AM126" s="122">
        <f t="shared" ref="AM126" si="1952">AL126</f>
        <v>5</v>
      </c>
      <c r="AN126" s="83">
        <f>HASIL!AN117</f>
        <v>5</v>
      </c>
      <c r="AO126" s="122">
        <f t="shared" ref="AO126" si="1953">AN126</f>
        <v>5</v>
      </c>
      <c r="AP126" s="83">
        <f>HASIL!AP117</f>
        <v>5</v>
      </c>
      <c r="AQ126" s="122">
        <f t="shared" ref="AQ126" si="1954">AP126</f>
        <v>5</v>
      </c>
      <c r="AR126" s="83">
        <f>HASIL!AR117</f>
        <v>5</v>
      </c>
      <c r="AS126" s="122">
        <f t="shared" ref="AS126" si="1955">AR126</f>
        <v>5</v>
      </c>
      <c r="AT126" s="83">
        <f>HASIL!AT117</f>
        <v>5</v>
      </c>
      <c r="AU126" s="122">
        <f t="shared" si="1177"/>
        <v>5</v>
      </c>
      <c r="AV126" s="47">
        <f>HASIL!AV117</f>
        <v>10</v>
      </c>
      <c r="AW126" s="47">
        <f>HASIL!AW117</f>
        <v>10</v>
      </c>
      <c r="AX126" s="23">
        <f>HASIL!AX117</f>
        <v>50</v>
      </c>
      <c r="AY126" s="24">
        <f t="shared" si="1178"/>
        <v>50</v>
      </c>
      <c r="AZ126" s="113" t="str">
        <f>IF(AY126&lt;$P$8,"-",IF(AY126&gt;=$P$8,"v"))</f>
        <v>-</v>
      </c>
      <c r="BA126" s="113" t="str">
        <f>IF(AY126&lt;$P$8,"v",IF(AY126&gt;=$P$8,"-"))</f>
        <v>v</v>
      </c>
      <c r="BB126" s="114" t="str">
        <f>IF(AY126&gt;=$P$8+20,"Pengayaan",IF(AY126&gt;=$P$8,"Tuntas",IF(AY126&lt;$P$8,"Remedial")))</f>
        <v>Remedial</v>
      </c>
      <c r="BE126" s="22">
        <v>108</v>
      </c>
      <c r="BF126" s="82" t="str">
        <f t="shared" si="1179"/>
        <v/>
      </c>
      <c r="BG126" s="110" t="s">
        <v>35</v>
      </c>
      <c r="BH126" s="22" t="s">
        <v>36</v>
      </c>
      <c r="BI126" s="22" t="s">
        <v>37</v>
      </c>
      <c r="BJ126" s="22" t="s">
        <v>38</v>
      </c>
      <c r="BN126" s="22">
        <v>108</v>
      </c>
      <c r="BO126" s="27" t="str">
        <f t="shared" si="1180"/>
        <v/>
      </c>
      <c r="BP126" s="110" t="s">
        <v>35</v>
      </c>
      <c r="BQ126" s="22" t="s">
        <v>36</v>
      </c>
      <c r="BR126" s="22" t="s">
        <v>37</v>
      </c>
      <c r="BS126" s="22" t="s">
        <v>38</v>
      </c>
    </row>
    <row r="127" spans="1:71" x14ac:dyDescent="0.25">
      <c r="A127" s="37">
        <v>109</v>
      </c>
      <c r="B127" s="266">
        <f>HASIL!C118</f>
        <v>44173.3287962963</v>
      </c>
      <c r="C127" s="266"/>
      <c r="D127" s="255">
        <f>HASIL!E118</f>
        <v>44173.351782407401</v>
      </c>
      <c r="E127" s="256"/>
      <c r="F127" s="192">
        <f>HASIL!G118</f>
        <v>44173.351782407401</v>
      </c>
      <c r="G127" s="46" t="str">
        <f>HASIL!B118</f>
        <v>MUHAMMAD RAMADANI</v>
      </c>
      <c r="H127" s="83">
        <f>HASIL!H118</f>
        <v>0</v>
      </c>
      <c r="I127" s="122">
        <f t="shared" si="1181"/>
        <v>0</v>
      </c>
      <c r="J127" s="83">
        <f>HASIL!J118</f>
        <v>5</v>
      </c>
      <c r="K127" s="122">
        <f t="shared" ref="K127" si="1956">J127</f>
        <v>5</v>
      </c>
      <c r="L127" s="83">
        <f>HASIL!L118</f>
        <v>0</v>
      </c>
      <c r="M127" s="122">
        <f t="shared" ref="M127" si="1957">L127</f>
        <v>0</v>
      </c>
      <c r="N127" s="83">
        <f>HASIL!N118</f>
        <v>0</v>
      </c>
      <c r="O127" s="122">
        <f t="shared" ref="O127" si="1958">N127</f>
        <v>0</v>
      </c>
      <c r="P127" s="83">
        <f>HASIL!P118</f>
        <v>5</v>
      </c>
      <c r="Q127" s="122">
        <f t="shared" ref="Q127" si="1959">P127</f>
        <v>5</v>
      </c>
      <c r="R127" s="83">
        <f>HASIL!R118</f>
        <v>5</v>
      </c>
      <c r="S127" s="122">
        <f t="shared" ref="S127" si="1960">R127</f>
        <v>5</v>
      </c>
      <c r="T127" s="83">
        <f>HASIL!T118</f>
        <v>0</v>
      </c>
      <c r="U127" s="122">
        <f t="shared" ref="U127" si="1961">T127</f>
        <v>0</v>
      </c>
      <c r="V127" s="83">
        <f>HASIL!V118</f>
        <v>0</v>
      </c>
      <c r="W127" s="122">
        <f t="shared" ref="W127" si="1962">V127</f>
        <v>0</v>
      </c>
      <c r="X127" s="83">
        <f>HASIL!X118</f>
        <v>0</v>
      </c>
      <c r="Y127" s="122">
        <f t="shared" ref="Y127" si="1963">X127</f>
        <v>0</v>
      </c>
      <c r="Z127" s="83">
        <f>HASIL!Z118</f>
        <v>5</v>
      </c>
      <c r="AA127" s="122">
        <f t="shared" ref="AA127" si="1964">Z127</f>
        <v>5</v>
      </c>
      <c r="AB127" s="83">
        <f>HASIL!AB118</f>
        <v>0</v>
      </c>
      <c r="AC127" s="122">
        <f t="shared" ref="AC127" si="1965">AB127</f>
        <v>0</v>
      </c>
      <c r="AD127" s="83">
        <f>HASIL!AD118</f>
        <v>5</v>
      </c>
      <c r="AE127" s="122">
        <f t="shared" ref="AE127" si="1966">AD127</f>
        <v>5</v>
      </c>
      <c r="AF127" s="83">
        <f>HASIL!AF118</f>
        <v>0</v>
      </c>
      <c r="AG127" s="122">
        <f t="shared" ref="AG127" si="1967">AF127</f>
        <v>0</v>
      </c>
      <c r="AH127" s="83">
        <f>HASIL!AH118</f>
        <v>0</v>
      </c>
      <c r="AI127" s="122">
        <f t="shared" ref="AI127" si="1968">AH127</f>
        <v>0</v>
      </c>
      <c r="AJ127" s="83">
        <f>HASIL!AJ118</f>
        <v>0</v>
      </c>
      <c r="AK127" s="122">
        <f t="shared" ref="AK127" si="1969">AJ127</f>
        <v>0</v>
      </c>
      <c r="AL127" s="83">
        <f>HASIL!AL118</f>
        <v>0</v>
      </c>
      <c r="AM127" s="122">
        <f t="shared" ref="AM127" si="1970">AL127</f>
        <v>0</v>
      </c>
      <c r="AN127" s="83">
        <f>HASIL!AN118</f>
        <v>5</v>
      </c>
      <c r="AO127" s="122">
        <f t="shared" ref="AO127" si="1971">AN127</f>
        <v>5</v>
      </c>
      <c r="AP127" s="83">
        <f>HASIL!AP118</f>
        <v>5</v>
      </c>
      <c r="AQ127" s="122">
        <f t="shared" ref="AQ127" si="1972">AP127</f>
        <v>5</v>
      </c>
      <c r="AR127" s="83">
        <f>HASIL!AR118</f>
        <v>0</v>
      </c>
      <c r="AS127" s="122">
        <f t="shared" ref="AS127" si="1973">AR127</f>
        <v>0</v>
      </c>
      <c r="AT127" s="83">
        <f>HASIL!AT118</f>
        <v>5</v>
      </c>
      <c r="AU127" s="122">
        <f t="shared" si="1177"/>
        <v>5</v>
      </c>
      <c r="AV127" s="47">
        <f>HASIL!AV118</f>
        <v>8</v>
      </c>
      <c r="AW127" s="47">
        <f>HASIL!AW118</f>
        <v>12</v>
      </c>
      <c r="AX127" s="23">
        <f>HASIL!AX118</f>
        <v>40</v>
      </c>
      <c r="AY127" s="24">
        <f t="shared" si="1178"/>
        <v>40</v>
      </c>
      <c r="AZ127" s="113" t="str">
        <f>IF(AY127&lt;$P$8,"-",IF(AY127&gt;=$P$8,"v"))</f>
        <v>-</v>
      </c>
      <c r="BA127" s="113" t="str">
        <f>IF(AY127&lt;$P$8,"v",IF(AY127&gt;=$P$8,"-"))</f>
        <v>v</v>
      </c>
      <c r="BB127" s="114" t="str">
        <f>IF(AY127&gt;=$P$8+20,"Pengayaan",IF(AY127&gt;=$P$8,"Tuntas",IF(AY127&lt;$P$8,"Remedial")))</f>
        <v>Remedial</v>
      </c>
      <c r="BE127" s="22">
        <v>109</v>
      </c>
      <c r="BF127" s="82" t="str">
        <f t="shared" si="1179"/>
        <v/>
      </c>
      <c r="BG127" s="110" t="s">
        <v>35</v>
      </c>
      <c r="BH127" s="22" t="s">
        <v>36</v>
      </c>
      <c r="BI127" s="22" t="s">
        <v>37</v>
      </c>
      <c r="BJ127" s="22" t="s">
        <v>38</v>
      </c>
      <c r="BN127" s="22">
        <v>109</v>
      </c>
      <c r="BO127" s="27" t="str">
        <f t="shared" si="1180"/>
        <v/>
      </c>
      <c r="BP127" s="110" t="s">
        <v>35</v>
      </c>
      <c r="BQ127" s="22" t="s">
        <v>36</v>
      </c>
      <c r="BR127" s="22" t="s">
        <v>37</v>
      </c>
      <c r="BS127" s="22" t="s">
        <v>38</v>
      </c>
    </row>
    <row r="128" spans="1:71" x14ac:dyDescent="0.25">
      <c r="A128" s="38">
        <v>110</v>
      </c>
      <c r="B128" s="266">
        <f>HASIL!C119</f>
        <v>44173.317106481503</v>
      </c>
      <c r="C128" s="266"/>
      <c r="D128" s="255">
        <f>HASIL!E119</f>
        <v>44173.352581018502</v>
      </c>
      <c r="E128" s="256"/>
      <c r="F128" s="192">
        <f>HASIL!G119</f>
        <v>44173.352581018502</v>
      </c>
      <c r="G128" s="46" t="str">
        <f>HASIL!B119</f>
        <v>WIDIA TUALIYAH</v>
      </c>
      <c r="H128" s="83">
        <f>HASIL!H119</f>
        <v>5</v>
      </c>
      <c r="I128" s="122">
        <f t="shared" si="1181"/>
        <v>5</v>
      </c>
      <c r="J128" s="83">
        <f>HASIL!J119</f>
        <v>5</v>
      </c>
      <c r="K128" s="122">
        <f t="shared" ref="K128" si="1974">J128</f>
        <v>5</v>
      </c>
      <c r="L128" s="83">
        <f>HASIL!L119</f>
        <v>0</v>
      </c>
      <c r="M128" s="122">
        <f t="shared" ref="M128" si="1975">L128</f>
        <v>0</v>
      </c>
      <c r="N128" s="83">
        <f>HASIL!N119</f>
        <v>0</v>
      </c>
      <c r="O128" s="122">
        <f t="shared" ref="O128" si="1976">N128</f>
        <v>0</v>
      </c>
      <c r="P128" s="83">
        <f>HASIL!P119</f>
        <v>5</v>
      </c>
      <c r="Q128" s="122">
        <f t="shared" ref="Q128" si="1977">P128</f>
        <v>5</v>
      </c>
      <c r="R128" s="83">
        <f>HASIL!R119</f>
        <v>5</v>
      </c>
      <c r="S128" s="122">
        <f t="shared" ref="S128" si="1978">R128</f>
        <v>5</v>
      </c>
      <c r="T128" s="83">
        <f>HASIL!T119</f>
        <v>0</v>
      </c>
      <c r="U128" s="122">
        <f t="shared" ref="U128" si="1979">T128</f>
        <v>0</v>
      </c>
      <c r="V128" s="83">
        <f>HASIL!V119</f>
        <v>5</v>
      </c>
      <c r="W128" s="122">
        <f t="shared" ref="W128" si="1980">V128</f>
        <v>5</v>
      </c>
      <c r="X128" s="83">
        <f>HASIL!X119</f>
        <v>0</v>
      </c>
      <c r="Y128" s="122">
        <f t="shared" ref="Y128" si="1981">X128</f>
        <v>0</v>
      </c>
      <c r="Z128" s="83">
        <f>HASIL!Z119</f>
        <v>0</v>
      </c>
      <c r="AA128" s="122">
        <f t="shared" ref="AA128" si="1982">Z128</f>
        <v>0</v>
      </c>
      <c r="AB128" s="83">
        <f>HASIL!AB119</f>
        <v>5</v>
      </c>
      <c r="AC128" s="122">
        <f t="shared" ref="AC128" si="1983">AB128</f>
        <v>5</v>
      </c>
      <c r="AD128" s="83">
        <f>HASIL!AD119</f>
        <v>5</v>
      </c>
      <c r="AE128" s="122">
        <f t="shared" ref="AE128" si="1984">AD128</f>
        <v>5</v>
      </c>
      <c r="AF128" s="83">
        <f>HASIL!AF119</f>
        <v>0</v>
      </c>
      <c r="AG128" s="122">
        <f t="shared" ref="AG128" si="1985">AF128</f>
        <v>0</v>
      </c>
      <c r="AH128" s="83">
        <f>HASIL!AH119</f>
        <v>5</v>
      </c>
      <c r="AI128" s="122">
        <f t="shared" ref="AI128" si="1986">AH128</f>
        <v>5</v>
      </c>
      <c r="AJ128" s="83">
        <f>HASIL!AJ119</f>
        <v>0</v>
      </c>
      <c r="AK128" s="122">
        <f t="shared" ref="AK128" si="1987">AJ128</f>
        <v>0</v>
      </c>
      <c r="AL128" s="83">
        <f>HASIL!AL119</f>
        <v>5</v>
      </c>
      <c r="AM128" s="122">
        <f t="shared" ref="AM128" si="1988">AL128</f>
        <v>5</v>
      </c>
      <c r="AN128" s="83">
        <f>HASIL!AN119</f>
        <v>0</v>
      </c>
      <c r="AO128" s="122">
        <f t="shared" ref="AO128" si="1989">AN128</f>
        <v>0</v>
      </c>
      <c r="AP128" s="83">
        <f>HASIL!AP119</f>
        <v>5</v>
      </c>
      <c r="AQ128" s="122">
        <f t="shared" ref="AQ128" si="1990">AP128</f>
        <v>5</v>
      </c>
      <c r="AR128" s="83">
        <f>HASIL!AR119</f>
        <v>5</v>
      </c>
      <c r="AS128" s="122">
        <f t="shared" ref="AS128" si="1991">AR128</f>
        <v>5</v>
      </c>
      <c r="AT128" s="83">
        <f>HASIL!AT119</f>
        <v>5</v>
      </c>
      <c r="AU128" s="122">
        <f t="shared" si="1177"/>
        <v>5</v>
      </c>
      <c r="AV128" s="47">
        <f>HASIL!AV119</f>
        <v>12</v>
      </c>
      <c r="AW128" s="47">
        <f>HASIL!AW119</f>
        <v>8</v>
      </c>
      <c r="AX128" s="23">
        <f>HASIL!AX119</f>
        <v>60</v>
      </c>
      <c r="AY128" s="24">
        <f t="shared" si="1178"/>
        <v>60</v>
      </c>
      <c r="AZ128" s="113" t="str">
        <f>IF(AY128&lt;$P$8,"-",IF(AY128&gt;=$P$8,"v"))</f>
        <v>-</v>
      </c>
      <c r="BA128" s="113" t="str">
        <f>IF(AY128&lt;$P$8,"v",IF(AY128&gt;=$P$8,"-"))</f>
        <v>v</v>
      </c>
      <c r="BB128" s="114" t="str">
        <f>IF(AY128&gt;=$P$8+20,"Pengayaan",IF(AY128&gt;=$P$8,"Tuntas",IF(AY128&lt;$P$8,"Remedial")))</f>
        <v>Remedial</v>
      </c>
      <c r="BE128" s="22">
        <v>110</v>
      </c>
      <c r="BF128" s="82" t="str">
        <f t="shared" si="1179"/>
        <v/>
      </c>
      <c r="BG128" s="110" t="s">
        <v>35</v>
      </c>
      <c r="BH128" s="22" t="s">
        <v>36</v>
      </c>
      <c r="BI128" s="22" t="s">
        <v>37</v>
      </c>
      <c r="BJ128" s="22" t="s">
        <v>38</v>
      </c>
      <c r="BN128" s="22">
        <v>110</v>
      </c>
      <c r="BO128" s="27" t="str">
        <f t="shared" si="1180"/>
        <v/>
      </c>
      <c r="BP128" s="110" t="s">
        <v>35</v>
      </c>
      <c r="BQ128" s="22" t="s">
        <v>36</v>
      </c>
      <c r="BR128" s="22" t="s">
        <v>37</v>
      </c>
      <c r="BS128" s="22" t="s">
        <v>38</v>
      </c>
    </row>
    <row r="129" spans="1:71" x14ac:dyDescent="0.25">
      <c r="A129" s="37">
        <v>111</v>
      </c>
      <c r="B129" s="266">
        <f>HASIL!C120</f>
        <v>44173.313391203701</v>
      </c>
      <c r="C129" s="266"/>
      <c r="D129" s="255">
        <f>HASIL!E120</f>
        <v>44173.352673611102</v>
      </c>
      <c r="E129" s="256"/>
      <c r="F129" s="192">
        <f>HASIL!G120</f>
        <v>44173.352673611102</v>
      </c>
      <c r="G129" s="46" t="str">
        <f>HASIL!B120</f>
        <v>SITI SARIHAT</v>
      </c>
      <c r="H129" s="83">
        <f>HASIL!H120</f>
        <v>5</v>
      </c>
      <c r="I129" s="122">
        <f t="shared" si="1181"/>
        <v>5</v>
      </c>
      <c r="J129" s="83">
        <f>HASIL!J120</f>
        <v>0</v>
      </c>
      <c r="K129" s="122">
        <f t="shared" ref="K129" si="1992">J129</f>
        <v>0</v>
      </c>
      <c r="L129" s="83">
        <f>HASIL!L120</f>
        <v>0</v>
      </c>
      <c r="M129" s="122">
        <f t="shared" ref="M129" si="1993">L129</f>
        <v>0</v>
      </c>
      <c r="N129" s="83">
        <f>HASIL!N120</f>
        <v>5</v>
      </c>
      <c r="O129" s="122">
        <f t="shared" ref="O129" si="1994">N129</f>
        <v>5</v>
      </c>
      <c r="P129" s="83">
        <f>HASIL!P120</f>
        <v>5</v>
      </c>
      <c r="Q129" s="122">
        <f t="shared" ref="Q129" si="1995">P129</f>
        <v>5</v>
      </c>
      <c r="R129" s="83">
        <f>HASIL!R120</f>
        <v>5</v>
      </c>
      <c r="S129" s="122">
        <f t="shared" ref="S129" si="1996">R129</f>
        <v>5</v>
      </c>
      <c r="T129" s="83">
        <f>HASIL!T120</f>
        <v>5</v>
      </c>
      <c r="U129" s="122">
        <f t="shared" ref="U129" si="1997">T129</f>
        <v>5</v>
      </c>
      <c r="V129" s="83">
        <f>HASIL!V120</f>
        <v>5</v>
      </c>
      <c r="W129" s="122">
        <f t="shared" ref="W129" si="1998">V129</f>
        <v>5</v>
      </c>
      <c r="X129" s="83">
        <f>HASIL!X120</f>
        <v>5</v>
      </c>
      <c r="Y129" s="122">
        <f t="shared" ref="Y129" si="1999">X129</f>
        <v>5</v>
      </c>
      <c r="Z129" s="83">
        <f>HASIL!Z120</f>
        <v>5</v>
      </c>
      <c r="AA129" s="122">
        <f t="shared" ref="AA129" si="2000">Z129</f>
        <v>5</v>
      </c>
      <c r="AB129" s="83">
        <f>HASIL!AB120</f>
        <v>5</v>
      </c>
      <c r="AC129" s="122">
        <f t="shared" ref="AC129" si="2001">AB129</f>
        <v>5</v>
      </c>
      <c r="AD129" s="83">
        <f>HASIL!AD120</f>
        <v>5</v>
      </c>
      <c r="AE129" s="122">
        <f t="shared" ref="AE129" si="2002">AD129</f>
        <v>5</v>
      </c>
      <c r="AF129" s="83">
        <f>HASIL!AF120</f>
        <v>5</v>
      </c>
      <c r="AG129" s="122">
        <f t="shared" ref="AG129" si="2003">AF129</f>
        <v>5</v>
      </c>
      <c r="AH129" s="83">
        <f>HASIL!AH120</f>
        <v>0</v>
      </c>
      <c r="AI129" s="122">
        <f t="shared" ref="AI129" si="2004">AH129</f>
        <v>0</v>
      </c>
      <c r="AJ129" s="83">
        <f>HASIL!AJ120</f>
        <v>5</v>
      </c>
      <c r="AK129" s="122">
        <f t="shared" ref="AK129" si="2005">AJ129</f>
        <v>5</v>
      </c>
      <c r="AL129" s="83">
        <f>HASIL!AL120</f>
        <v>5</v>
      </c>
      <c r="AM129" s="122">
        <f t="shared" ref="AM129" si="2006">AL129</f>
        <v>5</v>
      </c>
      <c r="AN129" s="83">
        <f>HASIL!AN120</f>
        <v>5</v>
      </c>
      <c r="AO129" s="122">
        <f t="shared" ref="AO129" si="2007">AN129</f>
        <v>5</v>
      </c>
      <c r="AP129" s="83">
        <f>HASIL!AP120</f>
        <v>5</v>
      </c>
      <c r="AQ129" s="122">
        <f t="shared" ref="AQ129" si="2008">AP129</f>
        <v>5</v>
      </c>
      <c r="AR129" s="83">
        <f>HASIL!AR120</f>
        <v>5</v>
      </c>
      <c r="AS129" s="122">
        <f t="shared" ref="AS129" si="2009">AR129</f>
        <v>5</v>
      </c>
      <c r="AT129" s="83">
        <f>HASIL!AT120</f>
        <v>5</v>
      </c>
      <c r="AU129" s="122">
        <f t="shared" si="1177"/>
        <v>5</v>
      </c>
      <c r="AV129" s="47">
        <f>HASIL!AV120</f>
        <v>17</v>
      </c>
      <c r="AW129" s="47">
        <f>HASIL!AW120</f>
        <v>3</v>
      </c>
      <c r="AX129" s="23">
        <f>HASIL!AX120</f>
        <v>85</v>
      </c>
      <c r="AY129" s="24">
        <f t="shared" si="1178"/>
        <v>85</v>
      </c>
      <c r="AZ129" s="113" t="str">
        <f>IF(AY129&lt;$P$8,"-",IF(AY129&gt;=$P$8,"v"))</f>
        <v>v</v>
      </c>
      <c r="BA129" s="113" t="str">
        <f>IF(AY129&lt;$P$8,"v",IF(AY129&gt;=$P$8,"-"))</f>
        <v>-</v>
      </c>
      <c r="BB129" s="114" t="str">
        <f>IF(AY129&gt;=$P$8+20,"Pengayaan",IF(AY129&gt;=$P$8,"Tuntas",IF(AY129&lt;$P$8,"Remedial")))</f>
        <v>Tuntas</v>
      </c>
      <c r="BE129" s="22">
        <v>111</v>
      </c>
      <c r="BF129" s="82" t="str">
        <f t="shared" si="1179"/>
        <v/>
      </c>
      <c r="BG129" s="110" t="s">
        <v>35</v>
      </c>
      <c r="BH129" s="22" t="s">
        <v>36</v>
      </c>
      <c r="BI129" s="22" t="s">
        <v>37</v>
      </c>
      <c r="BJ129" s="22" t="s">
        <v>38</v>
      </c>
      <c r="BN129" s="22">
        <v>111</v>
      </c>
      <c r="BO129" s="27" t="str">
        <f t="shared" si="1180"/>
        <v/>
      </c>
      <c r="BP129" s="110" t="s">
        <v>35</v>
      </c>
      <c r="BQ129" s="22" t="s">
        <v>36</v>
      </c>
      <c r="BR129" s="22" t="s">
        <v>37</v>
      </c>
      <c r="BS129" s="22" t="s">
        <v>38</v>
      </c>
    </row>
    <row r="130" spans="1:71" x14ac:dyDescent="0.25">
      <c r="A130" s="38">
        <v>112</v>
      </c>
      <c r="B130" s="266">
        <f>HASIL!C121</f>
        <v>44173.352835648097</v>
      </c>
      <c r="C130" s="266"/>
      <c r="D130" s="255">
        <f>HASIL!E121</f>
        <v>44173.352928240703</v>
      </c>
      <c r="E130" s="256"/>
      <c r="F130" s="192">
        <f>HASIL!G121</f>
        <v>44173.352928240703</v>
      </c>
      <c r="G130" s="46" t="str">
        <f>HASIL!B121</f>
        <v>MARDIAH MARDIAH</v>
      </c>
      <c r="H130" s="83">
        <f>HASIL!H121</f>
        <v>5</v>
      </c>
      <c r="I130" s="122">
        <f t="shared" si="1181"/>
        <v>5</v>
      </c>
      <c r="J130" s="83">
        <f>HASIL!J121</f>
        <v>0</v>
      </c>
      <c r="K130" s="122">
        <f t="shared" ref="K130" si="2010">J130</f>
        <v>0</v>
      </c>
      <c r="L130" s="83">
        <f>HASIL!L121</f>
        <v>0</v>
      </c>
      <c r="M130" s="122">
        <f t="shared" ref="M130" si="2011">L130</f>
        <v>0</v>
      </c>
      <c r="N130" s="83">
        <f>HASIL!N121</f>
        <v>5</v>
      </c>
      <c r="O130" s="122">
        <f t="shared" ref="O130" si="2012">N130</f>
        <v>5</v>
      </c>
      <c r="P130" s="83">
        <f>HASIL!P121</f>
        <v>5</v>
      </c>
      <c r="Q130" s="122">
        <f t="shared" ref="Q130" si="2013">P130</f>
        <v>5</v>
      </c>
      <c r="R130" s="83">
        <f>HASIL!R121</f>
        <v>5</v>
      </c>
      <c r="S130" s="122">
        <f t="shared" ref="S130" si="2014">R130</f>
        <v>5</v>
      </c>
      <c r="T130" s="83">
        <f>HASIL!T121</f>
        <v>5</v>
      </c>
      <c r="U130" s="122">
        <f t="shared" ref="U130" si="2015">T130</f>
        <v>5</v>
      </c>
      <c r="V130" s="83">
        <f>HASIL!V121</f>
        <v>5</v>
      </c>
      <c r="W130" s="122">
        <f t="shared" ref="W130" si="2016">V130</f>
        <v>5</v>
      </c>
      <c r="X130" s="83">
        <f>HASIL!X121</f>
        <v>0</v>
      </c>
      <c r="Y130" s="122">
        <f t="shared" ref="Y130" si="2017">X130</f>
        <v>0</v>
      </c>
      <c r="Z130" s="83">
        <f>HASIL!Z121</f>
        <v>5</v>
      </c>
      <c r="AA130" s="122">
        <f t="shared" ref="AA130" si="2018">Z130</f>
        <v>5</v>
      </c>
      <c r="AB130" s="83">
        <f>HASIL!AB121</f>
        <v>5</v>
      </c>
      <c r="AC130" s="122">
        <f t="shared" ref="AC130" si="2019">AB130</f>
        <v>5</v>
      </c>
      <c r="AD130" s="83">
        <f>HASIL!AD121</f>
        <v>5</v>
      </c>
      <c r="AE130" s="122">
        <f t="shared" ref="AE130" si="2020">AD130</f>
        <v>5</v>
      </c>
      <c r="AF130" s="83">
        <f>HASIL!AF121</f>
        <v>5</v>
      </c>
      <c r="AG130" s="122">
        <f t="shared" ref="AG130" si="2021">AF130</f>
        <v>5</v>
      </c>
      <c r="AH130" s="83">
        <f>HASIL!AH121</f>
        <v>0</v>
      </c>
      <c r="AI130" s="122">
        <f t="shared" ref="AI130" si="2022">AH130</f>
        <v>0</v>
      </c>
      <c r="AJ130" s="83">
        <f>HASIL!AJ121</f>
        <v>5</v>
      </c>
      <c r="AK130" s="122">
        <f t="shared" ref="AK130" si="2023">AJ130</f>
        <v>5</v>
      </c>
      <c r="AL130" s="83">
        <f>HASIL!AL121</f>
        <v>5</v>
      </c>
      <c r="AM130" s="122">
        <f t="shared" ref="AM130" si="2024">AL130</f>
        <v>5</v>
      </c>
      <c r="AN130" s="83">
        <f>HASIL!AN121</f>
        <v>5</v>
      </c>
      <c r="AO130" s="122">
        <f t="shared" ref="AO130" si="2025">AN130</f>
        <v>5</v>
      </c>
      <c r="AP130" s="83">
        <f>HASIL!AP121</f>
        <v>5</v>
      </c>
      <c r="AQ130" s="122">
        <f t="shared" ref="AQ130" si="2026">AP130</f>
        <v>5</v>
      </c>
      <c r="AR130" s="83">
        <f>HASIL!AR121</f>
        <v>5</v>
      </c>
      <c r="AS130" s="122">
        <f t="shared" ref="AS130" si="2027">AR130</f>
        <v>5</v>
      </c>
      <c r="AT130" s="83">
        <f>HASIL!AT121</f>
        <v>5</v>
      </c>
      <c r="AU130" s="122">
        <f t="shared" si="1177"/>
        <v>5</v>
      </c>
      <c r="AV130" s="47">
        <f>HASIL!AV121</f>
        <v>16</v>
      </c>
      <c r="AW130" s="47">
        <f>HASIL!AW121</f>
        <v>4</v>
      </c>
      <c r="AX130" s="23">
        <f>HASIL!AX121</f>
        <v>80</v>
      </c>
      <c r="AY130" s="24">
        <f t="shared" si="1178"/>
        <v>80</v>
      </c>
      <c r="AZ130" s="113" t="str">
        <f>IF(AY130&lt;$P$8,"-",IF(AY130&gt;=$P$8,"v"))</f>
        <v>v</v>
      </c>
      <c r="BA130" s="113" t="str">
        <f>IF(AY130&lt;$P$8,"v",IF(AY130&gt;=$P$8,"-"))</f>
        <v>-</v>
      </c>
      <c r="BB130" s="114" t="str">
        <f>IF(AY130&gt;=$P$8+20,"Pengayaan",IF(AY130&gt;=$P$8,"Tuntas",IF(AY130&lt;$P$8,"Remedial")))</f>
        <v>Tuntas</v>
      </c>
      <c r="BE130" s="22">
        <v>112</v>
      </c>
      <c r="BF130" s="82" t="str">
        <f t="shared" si="1179"/>
        <v/>
      </c>
      <c r="BG130" s="110" t="s">
        <v>35</v>
      </c>
      <c r="BH130" s="22" t="s">
        <v>36</v>
      </c>
      <c r="BI130" s="22" t="s">
        <v>37</v>
      </c>
      <c r="BJ130" s="22" t="s">
        <v>38</v>
      </c>
      <c r="BN130" s="22">
        <v>112</v>
      </c>
      <c r="BO130" s="27" t="str">
        <f t="shared" si="1180"/>
        <v/>
      </c>
      <c r="BP130" s="110" t="s">
        <v>35</v>
      </c>
      <c r="BQ130" s="22" t="s">
        <v>36</v>
      </c>
      <c r="BR130" s="22" t="s">
        <v>37</v>
      </c>
      <c r="BS130" s="22" t="s">
        <v>38</v>
      </c>
    </row>
    <row r="131" spans="1:71" x14ac:dyDescent="0.25">
      <c r="A131" s="37">
        <v>113</v>
      </c>
      <c r="B131" s="266">
        <f>HASIL!C122</f>
        <v>44173.322152777801</v>
      </c>
      <c r="C131" s="266"/>
      <c r="D131" s="255">
        <f>HASIL!E122</f>
        <v>44173.352962962999</v>
      </c>
      <c r="E131" s="256"/>
      <c r="F131" s="192">
        <f>HASIL!G122</f>
        <v>44173.352962962999</v>
      </c>
      <c r="G131" s="46" t="str">
        <f>HASIL!B122</f>
        <v>IRMA YANTI</v>
      </c>
      <c r="H131" s="83">
        <f>HASIL!H122</f>
        <v>5</v>
      </c>
      <c r="I131" s="122">
        <f t="shared" si="1181"/>
        <v>5</v>
      </c>
      <c r="J131" s="83">
        <f>HASIL!J122</f>
        <v>5</v>
      </c>
      <c r="K131" s="122">
        <f t="shared" ref="K131" si="2028">J131</f>
        <v>5</v>
      </c>
      <c r="L131" s="83">
        <f>HASIL!L122</f>
        <v>0</v>
      </c>
      <c r="M131" s="122">
        <f t="shared" ref="M131" si="2029">L131</f>
        <v>0</v>
      </c>
      <c r="N131" s="83">
        <f>HASIL!N122</f>
        <v>5</v>
      </c>
      <c r="O131" s="122">
        <f t="shared" ref="O131" si="2030">N131</f>
        <v>5</v>
      </c>
      <c r="P131" s="83">
        <f>HASIL!P122</f>
        <v>0</v>
      </c>
      <c r="Q131" s="122">
        <f t="shared" ref="Q131" si="2031">P131</f>
        <v>0</v>
      </c>
      <c r="R131" s="83">
        <f>HASIL!R122</f>
        <v>5</v>
      </c>
      <c r="S131" s="122">
        <f t="shared" ref="S131" si="2032">R131</f>
        <v>5</v>
      </c>
      <c r="T131" s="83">
        <f>HASIL!T122</f>
        <v>0</v>
      </c>
      <c r="U131" s="122">
        <f t="shared" ref="U131" si="2033">T131</f>
        <v>0</v>
      </c>
      <c r="V131" s="83">
        <f>HASIL!V122</f>
        <v>0</v>
      </c>
      <c r="W131" s="122">
        <f t="shared" ref="W131" si="2034">V131</f>
        <v>0</v>
      </c>
      <c r="X131" s="83">
        <f>HASIL!X122</f>
        <v>0</v>
      </c>
      <c r="Y131" s="122">
        <f t="shared" ref="Y131" si="2035">X131</f>
        <v>0</v>
      </c>
      <c r="Z131" s="83">
        <f>HASIL!Z122</f>
        <v>5</v>
      </c>
      <c r="AA131" s="122">
        <f t="shared" ref="AA131" si="2036">Z131</f>
        <v>5</v>
      </c>
      <c r="AB131" s="83">
        <f>HASIL!AB122</f>
        <v>0</v>
      </c>
      <c r="AC131" s="122">
        <f t="shared" ref="AC131" si="2037">AB131</f>
        <v>0</v>
      </c>
      <c r="AD131" s="83">
        <f>HASIL!AD122</f>
        <v>0</v>
      </c>
      <c r="AE131" s="122">
        <f t="shared" ref="AE131" si="2038">AD131</f>
        <v>0</v>
      </c>
      <c r="AF131" s="83">
        <f>HASIL!AF122</f>
        <v>5</v>
      </c>
      <c r="AG131" s="122">
        <f t="shared" ref="AG131" si="2039">AF131</f>
        <v>5</v>
      </c>
      <c r="AH131" s="83">
        <f>HASIL!AH122</f>
        <v>0</v>
      </c>
      <c r="AI131" s="122">
        <f t="shared" ref="AI131" si="2040">AH131</f>
        <v>0</v>
      </c>
      <c r="AJ131" s="83">
        <f>HASIL!AJ122</f>
        <v>0</v>
      </c>
      <c r="AK131" s="122">
        <f t="shared" ref="AK131" si="2041">AJ131</f>
        <v>0</v>
      </c>
      <c r="AL131" s="83">
        <f>HASIL!AL122</f>
        <v>0</v>
      </c>
      <c r="AM131" s="122">
        <f t="shared" ref="AM131" si="2042">AL131</f>
        <v>0</v>
      </c>
      <c r="AN131" s="83">
        <f>HASIL!AN122</f>
        <v>5</v>
      </c>
      <c r="AO131" s="122">
        <f t="shared" ref="AO131" si="2043">AN131</f>
        <v>5</v>
      </c>
      <c r="AP131" s="83">
        <f>HASIL!AP122</f>
        <v>0</v>
      </c>
      <c r="AQ131" s="122">
        <f t="shared" ref="AQ131" si="2044">AP131</f>
        <v>0</v>
      </c>
      <c r="AR131" s="83">
        <f>HASIL!AR122</f>
        <v>0</v>
      </c>
      <c r="AS131" s="122">
        <f t="shared" ref="AS131" si="2045">AR131</f>
        <v>0</v>
      </c>
      <c r="AT131" s="83">
        <f>HASIL!AT122</f>
        <v>5</v>
      </c>
      <c r="AU131" s="122">
        <f t="shared" si="1177"/>
        <v>5</v>
      </c>
      <c r="AV131" s="47">
        <f>HASIL!AV122</f>
        <v>8</v>
      </c>
      <c r="AW131" s="47">
        <f>HASIL!AW122</f>
        <v>12</v>
      </c>
      <c r="AX131" s="23">
        <f>HASIL!AX122</f>
        <v>40</v>
      </c>
      <c r="AY131" s="24">
        <f t="shared" si="1178"/>
        <v>40</v>
      </c>
      <c r="AZ131" s="113" t="str">
        <f>IF(AY131&lt;$P$8,"-",IF(AY131&gt;=$P$8,"v"))</f>
        <v>-</v>
      </c>
      <c r="BA131" s="113" t="str">
        <f>IF(AY131&lt;$P$8,"v",IF(AY131&gt;=$P$8,"-"))</f>
        <v>v</v>
      </c>
      <c r="BB131" s="114" t="str">
        <f>IF(AY131&gt;=$P$8+20,"Pengayaan",IF(AY131&gt;=$P$8,"Tuntas",IF(AY131&lt;$P$8,"Remedial")))</f>
        <v>Remedial</v>
      </c>
      <c r="BE131" s="22">
        <v>113</v>
      </c>
      <c r="BF131" s="82" t="str">
        <f t="shared" si="1179"/>
        <v/>
      </c>
      <c r="BG131" s="110" t="s">
        <v>35</v>
      </c>
      <c r="BH131" s="22" t="s">
        <v>36</v>
      </c>
      <c r="BI131" s="22" t="s">
        <v>37</v>
      </c>
      <c r="BJ131" s="22" t="s">
        <v>38</v>
      </c>
      <c r="BN131" s="22">
        <v>113</v>
      </c>
      <c r="BO131" s="27" t="str">
        <f t="shared" si="1180"/>
        <v/>
      </c>
      <c r="BP131" s="110" t="s">
        <v>35</v>
      </c>
      <c r="BQ131" s="22" t="s">
        <v>36</v>
      </c>
      <c r="BR131" s="22" t="s">
        <v>37</v>
      </c>
      <c r="BS131" s="22" t="s">
        <v>38</v>
      </c>
    </row>
    <row r="132" spans="1:71" x14ac:dyDescent="0.25">
      <c r="A132" s="38">
        <v>114</v>
      </c>
      <c r="B132" s="266">
        <f>HASIL!C123</f>
        <v>44173.334444444401</v>
      </c>
      <c r="C132" s="266"/>
      <c r="D132" s="255">
        <f>HASIL!E123</f>
        <v>44173.353148148097</v>
      </c>
      <c r="E132" s="256"/>
      <c r="F132" s="192">
        <f>HASIL!G123</f>
        <v>44173.353148148097</v>
      </c>
      <c r="G132" s="46" t="str">
        <f>HASIL!B123</f>
        <v>DICKY SYARIFUDIN</v>
      </c>
      <c r="H132" s="83">
        <f>HASIL!H123</f>
        <v>0</v>
      </c>
      <c r="I132" s="122">
        <f t="shared" si="1181"/>
        <v>0</v>
      </c>
      <c r="J132" s="83">
        <f>HASIL!J123</f>
        <v>5</v>
      </c>
      <c r="K132" s="122">
        <f t="shared" ref="K132" si="2046">J132</f>
        <v>5</v>
      </c>
      <c r="L132" s="83">
        <f>HASIL!L123</f>
        <v>0</v>
      </c>
      <c r="M132" s="122">
        <f t="shared" ref="M132" si="2047">L132</f>
        <v>0</v>
      </c>
      <c r="N132" s="83">
        <f>HASIL!N123</f>
        <v>5</v>
      </c>
      <c r="O132" s="122">
        <f t="shared" ref="O132" si="2048">N132</f>
        <v>5</v>
      </c>
      <c r="P132" s="83">
        <f>HASIL!P123</f>
        <v>5</v>
      </c>
      <c r="Q132" s="122">
        <f t="shared" ref="Q132" si="2049">P132</f>
        <v>5</v>
      </c>
      <c r="R132" s="83">
        <f>HASIL!R123</f>
        <v>0</v>
      </c>
      <c r="S132" s="122">
        <f t="shared" ref="S132" si="2050">R132</f>
        <v>0</v>
      </c>
      <c r="T132" s="83">
        <f>HASIL!T123</f>
        <v>5</v>
      </c>
      <c r="U132" s="122">
        <f t="shared" ref="U132" si="2051">T132</f>
        <v>5</v>
      </c>
      <c r="V132" s="83">
        <f>HASIL!V123</f>
        <v>0</v>
      </c>
      <c r="W132" s="122">
        <f t="shared" ref="W132" si="2052">V132</f>
        <v>0</v>
      </c>
      <c r="X132" s="83">
        <f>HASIL!X123</f>
        <v>0</v>
      </c>
      <c r="Y132" s="122">
        <f t="shared" ref="Y132" si="2053">X132</f>
        <v>0</v>
      </c>
      <c r="Z132" s="83">
        <f>HASIL!Z123</f>
        <v>5</v>
      </c>
      <c r="AA132" s="122">
        <f t="shared" ref="AA132" si="2054">Z132</f>
        <v>5</v>
      </c>
      <c r="AB132" s="83">
        <f>HASIL!AB123</f>
        <v>0</v>
      </c>
      <c r="AC132" s="122">
        <f t="shared" ref="AC132" si="2055">AB132</f>
        <v>0</v>
      </c>
      <c r="AD132" s="83">
        <f>HASIL!AD123</f>
        <v>0</v>
      </c>
      <c r="AE132" s="122">
        <f t="shared" ref="AE132" si="2056">AD132</f>
        <v>0</v>
      </c>
      <c r="AF132" s="83">
        <f>HASIL!AF123</f>
        <v>0</v>
      </c>
      <c r="AG132" s="122">
        <f t="shared" ref="AG132" si="2057">AF132</f>
        <v>0</v>
      </c>
      <c r="AH132" s="83">
        <f>HASIL!AH123</f>
        <v>5</v>
      </c>
      <c r="AI132" s="122">
        <f t="shared" ref="AI132" si="2058">AH132</f>
        <v>5</v>
      </c>
      <c r="AJ132" s="83">
        <f>HASIL!AJ123</f>
        <v>5</v>
      </c>
      <c r="AK132" s="122">
        <f t="shared" ref="AK132" si="2059">AJ132</f>
        <v>5</v>
      </c>
      <c r="AL132" s="83">
        <f>HASIL!AL123</f>
        <v>0</v>
      </c>
      <c r="AM132" s="122">
        <f t="shared" ref="AM132" si="2060">AL132</f>
        <v>0</v>
      </c>
      <c r="AN132" s="83">
        <f>HASIL!AN123</f>
        <v>0</v>
      </c>
      <c r="AO132" s="122">
        <f t="shared" ref="AO132" si="2061">AN132</f>
        <v>0</v>
      </c>
      <c r="AP132" s="83">
        <f>HASIL!AP123</f>
        <v>5</v>
      </c>
      <c r="AQ132" s="122">
        <f t="shared" ref="AQ132" si="2062">AP132</f>
        <v>5</v>
      </c>
      <c r="AR132" s="83">
        <f>HASIL!AR123</f>
        <v>0</v>
      </c>
      <c r="AS132" s="122">
        <f t="shared" ref="AS132" si="2063">AR132</f>
        <v>0</v>
      </c>
      <c r="AT132" s="83">
        <f>HASIL!AT123</f>
        <v>5</v>
      </c>
      <c r="AU132" s="122">
        <f t="shared" si="1177"/>
        <v>5</v>
      </c>
      <c r="AV132" s="47">
        <f>HASIL!AV123</f>
        <v>9</v>
      </c>
      <c r="AW132" s="47">
        <f>HASIL!AW123</f>
        <v>11</v>
      </c>
      <c r="AX132" s="23">
        <f>HASIL!AX123</f>
        <v>45</v>
      </c>
      <c r="AY132" s="24">
        <f t="shared" si="1178"/>
        <v>45</v>
      </c>
      <c r="AZ132" s="113" t="str">
        <f>IF(AY132&lt;$P$8,"-",IF(AY132&gt;=$P$8,"v"))</f>
        <v>-</v>
      </c>
      <c r="BA132" s="113" t="str">
        <f>IF(AY132&lt;$P$8,"v",IF(AY132&gt;=$P$8,"-"))</f>
        <v>v</v>
      </c>
      <c r="BB132" s="114" t="str">
        <f>IF(AY132&gt;=$P$8+20,"Pengayaan",IF(AY132&gt;=$P$8,"Tuntas",IF(AY132&lt;$P$8,"Remedial")))</f>
        <v>Remedial</v>
      </c>
      <c r="BE132" s="22">
        <v>114</v>
      </c>
      <c r="BF132" s="82" t="str">
        <f t="shared" si="1179"/>
        <v/>
      </c>
      <c r="BG132" s="110" t="s">
        <v>35</v>
      </c>
      <c r="BH132" s="22" t="s">
        <v>36</v>
      </c>
      <c r="BI132" s="22" t="s">
        <v>37</v>
      </c>
      <c r="BJ132" s="22" t="s">
        <v>38</v>
      </c>
      <c r="BN132" s="22">
        <v>114</v>
      </c>
      <c r="BO132" s="27" t="str">
        <f t="shared" si="1180"/>
        <v/>
      </c>
      <c r="BP132" s="110" t="s">
        <v>35</v>
      </c>
      <c r="BQ132" s="22" t="s">
        <v>36</v>
      </c>
      <c r="BR132" s="22" t="s">
        <v>37</v>
      </c>
      <c r="BS132" s="22" t="s">
        <v>38</v>
      </c>
    </row>
    <row r="133" spans="1:71" x14ac:dyDescent="0.25">
      <c r="A133" s="37">
        <v>115</v>
      </c>
      <c r="B133" s="266">
        <f>HASIL!C124</f>
        <v>44173.334756944401</v>
      </c>
      <c r="C133" s="266"/>
      <c r="D133" s="255">
        <f>HASIL!E124</f>
        <v>44173.3536805556</v>
      </c>
      <c r="E133" s="256"/>
      <c r="F133" s="192">
        <f>HASIL!G124</f>
        <v>44173.3536805556</v>
      </c>
      <c r="G133" s="46" t="str">
        <f>HASIL!B124</f>
        <v>RIZKY ANWAR</v>
      </c>
      <c r="H133" s="83">
        <f>HASIL!H124</f>
        <v>0</v>
      </c>
      <c r="I133" s="122">
        <f t="shared" si="1181"/>
        <v>0</v>
      </c>
      <c r="J133" s="83">
        <f>HASIL!J124</f>
        <v>5</v>
      </c>
      <c r="K133" s="122">
        <f t="shared" ref="K133" si="2064">J133</f>
        <v>5</v>
      </c>
      <c r="L133" s="83">
        <f>HASIL!L124</f>
        <v>0</v>
      </c>
      <c r="M133" s="122">
        <f t="shared" ref="M133" si="2065">L133</f>
        <v>0</v>
      </c>
      <c r="N133" s="83">
        <f>HASIL!N124</f>
        <v>5</v>
      </c>
      <c r="O133" s="122">
        <f t="shared" ref="O133" si="2066">N133</f>
        <v>5</v>
      </c>
      <c r="P133" s="83">
        <f>HASIL!P124</f>
        <v>5</v>
      </c>
      <c r="Q133" s="122">
        <f t="shared" ref="Q133" si="2067">P133</f>
        <v>5</v>
      </c>
      <c r="R133" s="83">
        <f>HASIL!R124</f>
        <v>0</v>
      </c>
      <c r="S133" s="122">
        <f t="shared" ref="S133" si="2068">R133</f>
        <v>0</v>
      </c>
      <c r="T133" s="83">
        <f>HASIL!T124</f>
        <v>5</v>
      </c>
      <c r="U133" s="122">
        <f t="shared" ref="U133" si="2069">T133</f>
        <v>5</v>
      </c>
      <c r="V133" s="83">
        <f>HASIL!V124</f>
        <v>0</v>
      </c>
      <c r="W133" s="122">
        <f t="shared" ref="W133" si="2070">V133</f>
        <v>0</v>
      </c>
      <c r="X133" s="83">
        <f>HASIL!X124</f>
        <v>0</v>
      </c>
      <c r="Y133" s="122">
        <f t="shared" ref="Y133" si="2071">X133</f>
        <v>0</v>
      </c>
      <c r="Z133" s="83">
        <f>HASIL!Z124</f>
        <v>5</v>
      </c>
      <c r="AA133" s="122">
        <f t="shared" ref="AA133" si="2072">Z133</f>
        <v>5</v>
      </c>
      <c r="AB133" s="83">
        <f>HASIL!AB124</f>
        <v>0</v>
      </c>
      <c r="AC133" s="122">
        <f t="shared" ref="AC133" si="2073">AB133</f>
        <v>0</v>
      </c>
      <c r="AD133" s="83">
        <f>HASIL!AD124</f>
        <v>0</v>
      </c>
      <c r="AE133" s="122">
        <f t="shared" ref="AE133" si="2074">AD133</f>
        <v>0</v>
      </c>
      <c r="AF133" s="83">
        <f>HASIL!AF124</f>
        <v>5</v>
      </c>
      <c r="AG133" s="122">
        <f t="shared" ref="AG133" si="2075">AF133</f>
        <v>5</v>
      </c>
      <c r="AH133" s="83">
        <f>HASIL!AH124</f>
        <v>5</v>
      </c>
      <c r="AI133" s="122">
        <f t="shared" ref="AI133" si="2076">AH133</f>
        <v>5</v>
      </c>
      <c r="AJ133" s="83">
        <f>HASIL!AJ124</f>
        <v>5</v>
      </c>
      <c r="AK133" s="122">
        <f t="shared" ref="AK133" si="2077">AJ133</f>
        <v>5</v>
      </c>
      <c r="AL133" s="83">
        <f>HASIL!AL124</f>
        <v>0</v>
      </c>
      <c r="AM133" s="122">
        <f t="shared" ref="AM133" si="2078">AL133</f>
        <v>0</v>
      </c>
      <c r="AN133" s="83">
        <f>HASIL!AN124</f>
        <v>0</v>
      </c>
      <c r="AO133" s="122">
        <f t="shared" ref="AO133" si="2079">AN133</f>
        <v>0</v>
      </c>
      <c r="AP133" s="83">
        <f>HASIL!AP124</f>
        <v>0</v>
      </c>
      <c r="AQ133" s="122">
        <f t="shared" ref="AQ133" si="2080">AP133</f>
        <v>0</v>
      </c>
      <c r="AR133" s="83">
        <f>HASIL!AR124</f>
        <v>0</v>
      </c>
      <c r="AS133" s="122">
        <f t="shared" ref="AS133" si="2081">AR133</f>
        <v>0</v>
      </c>
      <c r="AT133" s="83">
        <f>HASIL!AT124</f>
        <v>5</v>
      </c>
      <c r="AU133" s="122">
        <f t="shared" si="1177"/>
        <v>5</v>
      </c>
      <c r="AV133" s="47">
        <f>HASIL!AV124</f>
        <v>9</v>
      </c>
      <c r="AW133" s="47">
        <f>HASIL!AW124</f>
        <v>11</v>
      </c>
      <c r="AX133" s="23">
        <f>HASIL!AX124</f>
        <v>45</v>
      </c>
      <c r="AY133" s="24">
        <f t="shared" si="1178"/>
        <v>45</v>
      </c>
      <c r="AZ133" s="113" t="str">
        <f>IF(AY133&lt;$P$8,"-",IF(AY133&gt;=$P$8,"v"))</f>
        <v>-</v>
      </c>
      <c r="BA133" s="113" t="str">
        <f>IF(AY133&lt;$P$8,"v",IF(AY133&gt;=$P$8,"-"))</f>
        <v>v</v>
      </c>
      <c r="BB133" s="114" t="str">
        <f>IF(AY133&gt;=$P$8+20,"Pengayaan",IF(AY133&gt;=$P$8,"Tuntas",IF(AY133&lt;$P$8,"Remedial")))</f>
        <v>Remedial</v>
      </c>
      <c r="BE133" s="22">
        <v>115</v>
      </c>
      <c r="BF133" s="82" t="str">
        <f t="shared" si="1179"/>
        <v/>
      </c>
      <c r="BG133" s="110" t="s">
        <v>35</v>
      </c>
      <c r="BH133" s="22" t="s">
        <v>36</v>
      </c>
      <c r="BI133" s="22" t="s">
        <v>37</v>
      </c>
      <c r="BJ133" s="22" t="s">
        <v>38</v>
      </c>
      <c r="BN133" s="22">
        <v>115</v>
      </c>
      <c r="BO133" s="27" t="str">
        <f t="shared" si="1180"/>
        <v/>
      </c>
      <c r="BP133" s="110" t="s">
        <v>35</v>
      </c>
      <c r="BQ133" s="22" t="s">
        <v>36</v>
      </c>
      <c r="BR133" s="22" t="s">
        <v>37</v>
      </c>
      <c r="BS133" s="22" t="s">
        <v>38</v>
      </c>
    </row>
    <row r="134" spans="1:71" x14ac:dyDescent="0.25">
      <c r="A134" s="38">
        <v>116</v>
      </c>
      <c r="B134" s="266">
        <f>HASIL!C125</f>
        <v>44173.3151967593</v>
      </c>
      <c r="C134" s="266"/>
      <c r="D134" s="255">
        <f>HASIL!E125</f>
        <v>44173.354282407403</v>
      </c>
      <c r="E134" s="256"/>
      <c r="F134" s="192">
        <f>HASIL!G125</f>
        <v>44173.354282407403</v>
      </c>
      <c r="G134" s="46" t="str">
        <f>HASIL!B125</f>
        <v>PUTRI LILIYANI</v>
      </c>
      <c r="H134" s="83">
        <f>HASIL!H125</f>
        <v>5</v>
      </c>
      <c r="I134" s="122">
        <f t="shared" si="1181"/>
        <v>5</v>
      </c>
      <c r="J134" s="83">
        <f>HASIL!J125</f>
        <v>5</v>
      </c>
      <c r="K134" s="122">
        <f t="shared" ref="K134" si="2082">J134</f>
        <v>5</v>
      </c>
      <c r="L134" s="83">
        <f>HASIL!L125</f>
        <v>0</v>
      </c>
      <c r="M134" s="122">
        <f t="shared" ref="M134" si="2083">L134</f>
        <v>0</v>
      </c>
      <c r="N134" s="83">
        <f>HASIL!N125</f>
        <v>5</v>
      </c>
      <c r="O134" s="122">
        <f t="shared" ref="O134" si="2084">N134</f>
        <v>5</v>
      </c>
      <c r="P134" s="83">
        <f>HASIL!P125</f>
        <v>5</v>
      </c>
      <c r="Q134" s="122">
        <f t="shared" ref="Q134" si="2085">P134</f>
        <v>5</v>
      </c>
      <c r="R134" s="83">
        <f>HASIL!R125</f>
        <v>0</v>
      </c>
      <c r="S134" s="122">
        <f t="shared" ref="S134" si="2086">R134</f>
        <v>0</v>
      </c>
      <c r="T134" s="83">
        <f>HASIL!T125</f>
        <v>5</v>
      </c>
      <c r="U134" s="122">
        <f t="shared" ref="U134" si="2087">T134</f>
        <v>5</v>
      </c>
      <c r="V134" s="83">
        <f>HASIL!V125</f>
        <v>5</v>
      </c>
      <c r="W134" s="122">
        <f t="shared" ref="W134" si="2088">V134</f>
        <v>5</v>
      </c>
      <c r="X134" s="83">
        <f>HASIL!X125</f>
        <v>0</v>
      </c>
      <c r="Y134" s="122">
        <f t="shared" ref="Y134" si="2089">X134</f>
        <v>0</v>
      </c>
      <c r="Z134" s="83">
        <f>HASIL!Z125</f>
        <v>5</v>
      </c>
      <c r="AA134" s="122">
        <f t="shared" ref="AA134" si="2090">Z134</f>
        <v>5</v>
      </c>
      <c r="AB134" s="83">
        <f>HASIL!AB125</f>
        <v>0</v>
      </c>
      <c r="AC134" s="122">
        <f t="shared" ref="AC134" si="2091">AB134</f>
        <v>0</v>
      </c>
      <c r="AD134" s="83">
        <f>HASIL!AD125</f>
        <v>5</v>
      </c>
      <c r="AE134" s="122">
        <f t="shared" ref="AE134" si="2092">AD134</f>
        <v>5</v>
      </c>
      <c r="AF134" s="83">
        <f>HASIL!AF125</f>
        <v>5</v>
      </c>
      <c r="AG134" s="122">
        <f t="shared" ref="AG134" si="2093">AF134</f>
        <v>5</v>
      </c>
      <c r="AH134" s="83">
        <f>HASIL!AH125</f>
        <v>5</v>
      </c>
      <c r="AI134" s="122">
        <f t="shared" ref="AI134" si="2094">AH134</f>
        <v>5</v>
      </c>
      <c r="AJ134" s="83">
        <f>HASIL!AJ125</f>
        <v>5</v>
      </c>
      <c r="AK134" s="122">
        <f t="shared" ref="AK134" si="2095">AJ134</f>
        <v>5</v>
      </c>
      <c r="AL134" s="83">
        <f>HASIL!AL125</f>
        <v>5</v>
      </c>
      <c r="AM134" s="122">
        <f t="shared" ref="AM134" si="2096">AL134</f>
        <v>5</v>
      </c>
      <c r="AN134" s="83">
        <f>HASIL!AN125</f>
        <v>5</v>
      </c>
      <c r="AO134" s="122">
        <f t="shared" ref="AO134" si="2097">AN134</f>
        <v>5</v>
      </c>
      <c r="AP134" s="83">
        <f>HASIL!AP125</f>
        <v>5</v>
      </c>
      <c r="AQ134" s="122">
        <f t="shared" ref="AQ134" si="2098">AP134</f>
        <v>5</v>
      </c>
      <c r="AR134" s="83">
        <f>HASIL!AR125</f>
        <v>0</v>
      </c>
      <c r="AS134" s="122">
        <f t="shared" ref="AS134" si="2099">AR134</f>
        <v>0</v>
      </c>
      <c r="AT134" s="83">
        <f>HASIL!AT125</f>
        <v>5</v>
      </c>
      <c r="AU134" s="122">
        <f t="shared" si="1177"/>
        <v>5</v>
      </c>
      <c r="AV134" s="47">
        <f>HASIL!AV125</f>
        <v>15</v>
      </c>
      <c r="AW134" s="47">
        <f>HASIL!AW125</f>
        <v>5</v>
      </c>
      <c r="AX134" s="23">
        <f>HASIL!AX125</f>
        <v>75</v>
      </c>
      <c r="AY134" s="24">
        <f t="shared" si="1178"/>
        <v>75</v>
      </c>
      <c r="AZ134" s="113" t="str">
        <f>IF(AY134&lt;$P$8,"-",IF(AY134&gt;=$P$8,"v"))</f>
        <v>v</v>
      </c>
      <c r="BA134" s="113" t="str">
        <f>IF(AY134&lt;$P$8,"v",IF(AY134&gt;=$P$8,"-"))</f>
        <v>-</v>
      </c>
      <c r="BB134" s="114" t="str">
        <f>IF(AY134&gt;=$P$8+20,"Pengayaan",IF(AY134&gt;=$P$8,"Tuntas",IF(AY134&lt;$P$8,"Remedial")))</f>
        <v>Tuntas</v>
      </c>
      <c r="BE134" s="22">
        <v>116</v>
      </c>
      <c r="BF134" s="82" t="str">
        <f t="shared" si="1179"/>
        <v/>
      </c>
      <c r="BG134" s="110" t="s">
        <v>35</v>
      </c>
      <c r="BH134" s="22" t="s">
        <v>36</v>
      </c>
      <c r="BI134" s="22" t="s">
        <v>37</v>
      </c>
      <c r="BJ134" s="22" t="s">
        <v>38</v>
      </c>
      <c r="BN134" s="22">
        <v>116</v>
      </c>
      <c r="BO134" s="27" t="str">
        <f t="shared" si="1180"/>
        <v/>
      </c>
      <c r="BP134" s="110" t="s">
        <v>35</v>
      </c>
      <c r="BQ134" s="22" t="s">
        <v>36</v>
      </c>
      <c r="BR134" s="22" t="s">
        <v>37</v>
      </c>
      <c r="BS134" s="22" t="s">
        <v>38</v>
      </c>
    </row>
    <row r="135" spans="1:71" x14ac:dyDescent="0.25">
      <c r="A135" s="37">
        <v>117</v>
      </c>
      <c r="B135" s="266">
        <f>HASIL!C126</f>
        <v>44173.331446759301</v>
      </c>
      <c r="C135" s="266"/>
      <c r="D135" s="255">
        <f>HASIL!E126</f>
        <v>44173.354375000003</v>
      </c>
      <c r="E135" s="256"/>
      <c r="F135" s="192">
        <f>HASIL!G126</f>
        <v>44173.354375000003</v>
      </c>
      <c r="G135" s="46" t="str">
        <f>HASIL!B126</f>
        <v>NUR CKOLIS</v>
      </c>
      <c r="H135" s="83">
        <f>HASIL!H126</f>
        <v>5</v>
      </c>
      <c r="I135" s="122">
        <f t="shared" si="1181"/>
        <v>5</v>
      </c>
      <c r="J135" s="83">
        <f>HASIL!J126</f>
        <v>5</v>
      </c>
      <c r="K135" s="122">
        <f t="shared" ref="K135" si="2100">J135</f>
        <v>5</v>
      </c>
      <c r="L135" s="83">
        <f>HASIL!L126</f>
        <v>0</v>
      </c>
      <c r="M135" s="122">
        <f t="shared" ref="M135" si="2101">L135</f>
        <v>0</v>
      </c>
      <c r="N135" s="83">
        <f>HASIL!N126</f>
        <v>0</v>
      </c>
      <c r="O135" s="122">
        <f t="shared" ref="O135" si="2102">N135</f>
        <v>0</v>
      </c>
      <c r="P135" s="83">
        <f>HASIL!P126</f>
        <v>0</v>
      </c>
      <c r="Q135" s="122">
        <f t="shared" ref="Q135" si="2103">P135</f>
        <v>0</v>
      </c>
      <c r="R135" s="83">
        <f>HASIL!R126</f>
        <v>5</v>
      </c>
      <c r="S135" s="122">
        <f t="shared" ref="S135" si="2104">R135</f>
        <v>5</v>
      </c>
      <c r="T135" s="83">
        <f>HASIL!T126</f>
        <v>5</v>
      </c>
      <c r="U135" s="122">
        <f t="shared" ref="U135" si="2105">T135</f>
        <v>5</v>
      </c>
      <c r="V135" s="83">
        <f>HASIL!V126</f>
        <v>0</v>
      </c>
      <c r="W135" s="122">
        <f t="shared" ref="W135" si="2106">V135</f>
        <v>0</v>
      </c>
      <c r="X135" s="83">
        <f>HASIL!X126</f>
        <v>5</v>
      </c>
      <c r="Y135" s="122">
        <f t="shared" ref="Y135" si="2107">X135</f>
        <v>5</v>
      </c>
      <c r="Z135" s="83">
        <f>HASIL!Z126</f>
        <v>5</v>
      </c>
      <c r="AA135" s="122">
        <f t="shared" ref="AA135" si="2108">Z135</f>
        <v>5</v>
      </c>
      <c r="AB135" s="83">
        <f>HASIL!AB126</f>
        <v>0</v>
      </c>
      <c r="AC135" s="122">
        <f t="shared" ref="AC135" si="2109">AB135</f>
        <v>0</v>
      </c>
      <c r="AD135" s="83">
        <f>HASIL!AD126</f>
        <v>0</v>
      </c>
      <c r="AE135" s="122">
        <f t="shared" ref="AE135" si="2110">AD135</f>
        <v>0</v>
      </c>
      <c r="AF135" s="83">
        <f>HASIL!AF126</f>
        <v>5</v>
      </c>
      <c r="AG135" s="122">
        <f t="shared" ref="AG135" si="2111">AF135</f>
        <v>5</v>
      </c>
      <c r="AH135" s="83">
        <f>HASIL!AH126</f>
        <v>0</v>
      </c>
      <c r="AI135" s="122">
        <f t="shared" ref="AI135" si="2112">AH135</f>
        <v>0</v>
      </c>
      <c r="AJ135" s="83">
        <f>HASIL!AJ126</f>
        <v>5</v>
      </c>
      <c r="AK135" s="122">
        <f t="shared" ref="AK135" si="2113">AJ135</f>
        <v>5</v>
      </c>
      <c r="AL135" s="83">
        <f>HASIL!AL126</f>
        <v>5</v>
      </c>
      <c r="AM135" s="122">
        <f t="shared" ref="AM135" si="2114">AL135</f>
        <v>5</v>
      </c>
      <c r="AN135" s="83">
        <f>HASIL!AN126</f>
        <v>0</v>
      </c>
      <c r="AO135" s="122">
        <f t="shared" ref="AO135" si="2115">AN135</f>
        <v>0</v>
      </c>
      <c r="AP135" s="83">
        <f>HASIL!AP126</f>
        <v>5</v>
      </c>
      <c r="AQ135" s="122">
        <f t="shared" ref="AQ135" si="2116">AP135</f>
        <v>5</v>
      </c>
      <c r="AR135" s="83">
        <f>HASIL!AR126</f>
        <v>0</v>
      </c>
      <c r="AS135" s="122">
        <f t="shared" ref="AS135" si="2117">AR135</f>
        <v>0</v>
      </c>
      <c r="AT135" s="83">
        <f>HASIL!AT126</f>
        <v>5</v>
      </c>
      <c r="AU135" s="122">
        <f t="shared" si="1177"/>
        <v>5</v>
      </c>
      <c r="AV135" s="47">
        <f>HASIL!AV126</f>
        <v>11</v>
      </c>
      <c r="AW135" s="47">
        <f>HASIL!AW126</f>
        <v>9</v>
      </c>
      <c r="AX135" s="23">
        <f>HASIL!AX126</f>
        <v>55</v>
      </c>
      <c r="AY135" s="24">
        <f t="shared" si="1178"/>
        <v>55.000000000000007</v>
      </c>
      <c r="AZ135" s="113" t="str">
        <f>IF(AY135&lt;$P$8,"-",IF(AY135&gt;=$P$8,"v"))</f>
        <v>-</v>
      </c>
      <c r="BA135" s="113" t="str">
        <f>IF(AY135&lt;$P$8,"v",IF(AY135&gt;=$P$8,"-"))</f>
        <v>v</v>
      </c>
      <c r="BB135" s="114" t="str">
        <f>IF(AY135&gt;=$P$8+20,"Pengayaan",IF(AY135&gt;=$P$8,"Tuntas",IF(AY135&lt;$P$8,"Remedial")))</f>
        <v>Remedial</v>
      </c>
      <c r="BE135" s="22">
        <v>117</v>
      </c>
      <c r="BF135" s="82" t="str">
        <f t="shared" si="1179"/>
        <v/>
      </c>
      <c r="BG135" s="110" t="s">
        <v>35</v>
      </c>
      <c r="BH135" s="22" t="s">
        <v>36</v>
      </c>
      <c r="BI135" s="22" t="s">
        <v>37</v>
      </c>
      <c r="BJ135" s="22" t="s">
        <v>38</v>
      </c>
      <c r="BN135" s="22">
        <v>117</v>
      </c>
      <c r="BO135" s="27" t="str">
        <f t="shared" si="1180"/>
        <v/>
      </c>
      <c r="BP135" s="110" t="s">
        <v>35</v>
      </c>
      <c r="BQ135" s="22" t="s">
        <v>36</v>
      </c>
      <c r="BR135" s="22" t="s">
        <v>37</v>
      </c>
      <c r="BS135" s="22" t="s">
        <v>38</v>
      </c>
    </row>
    <row r="136" spans="1:71" x14ac:dyDescent="0.25">
      <c r="A136" s="38">
        <v>118</v>
      </c>
      <c r="B136" s="266">
        <f>HASIL!C127</f>
        <v>44173.313692129603</v>
      </c>
      <c r="C136" s="266"/>
      <c r="D136" s="255">
        <f>HASIL!E127</f>
        <v>44173.354918981502</v>
      </c>
      <c r="E136" s="256"/>
      <c r="F136" s="192">
        <f>HASIL!G127</f>
        <v>44173.354918981502</v>
      </c>
      <c r="G136" s="46" t="str">
        <f>HASIL!B127</f>
        <v>DIAN ANDRIANI</v>
      </c>
      <c r="H136" s="83">
        <f>HASIL!H127</f>
        <v>0</v>
      </c>
      <c r="I136" s="122">
        <f t="shared" si="1181"/>
        <v>0</v>
      </c>
      <c r="J136" s="83">
        <f>HASIL!J127</f>
        <v>5</v>
      </c>
      <c r="K136" s="122">
        <f t="shared" ref="K136" si="2118">J136</f>
        <v>5</v>
      </c>
      <c r="L136" s="83">
        <f>HASIL!L127</f>
        <v>0</v>
      </c>
      <c r="M136" s="122">
        <f t="shared" ref="M136" si="2119">L136</f>
        <v>0</v>
      </c>
      <c r="N136" s="83">
        <f>HASIL!N127</f>
        <v>0</v>
      </c>
      <c r="O136" s="122">
        <f t="shared" ref="O136" si="2120">N136</f>
        <v>0</v>
      </c>
      <c r="P136" s="83">
        <f>HASIL!P127</f>
        <v>0</v>
      </c>
      <c r="Q136" s="122">
        <f t="shared" ref="Q136" si="2121">P136</f>
        <v>0</v>
      </c>
      <c r="R136" s="83">
        <f>HASIL!R127</f>
        <v>0</v>
      </c>
      <c r="S136" s="122">
        <f t="shared" ref="S136" si="2122">R136</f>
        <v>0</v>
      </c>
      <c r="T136" s="83">
        <f>HASIL!T127</f>
        <v>5</v>
      </c>
      <c r="U136" s="122">
        <f t="shared" ref="U136" si="2123">T136</f>
        <v>5</v>
      </c>
      <c r="V136" s="83">
        <f>HASIL!V127</f>
        <v>0</v>
      </c>
      <c r="W136" s="122">
        <f t="shared" ref="W136" si="2124">V136</f>
        <v>0</v>
      </c>
      <c r="X136" s="83">
        <f>HASIL!X127</f>
        <v>5</v>
      </c>
      <c r="Y136" s="122">
        <f t="shared" ref="Y136" si="2125">X136</f>
        <v>5</v>
      </c>
      <c r="Z136" s="83">
        <f>HASIL!Z127</f>
        <v>5</v>
      </c>
      <c r="AA136" s="122">
        <f t="shared" ref="AA136" si="2126">Z136</f>
        <v>5</v>
      </c>
      <c r="AB136" s="83">
        <f>HASIL!AB127</f>
        <v>0</v>
      </c>
      <c r="AC136" s="122">
        <f t="shared" ref="AC136" si="2127">AB136</f>
        <v>0</v>
      </c>
      <c r="AD136" s="83">
        <f>HASIL!AD127</f>
        <v>0</v>
      </c>
      <c r="AE136" s="122">
        <f t="shared" ref="AE136" si="2128">AD136</f>
        <v>0</v>
      </c>
      <c r="AF136" s="83">
        <f>HASIL!AF127</f>
        <v>0</v>
      </c>
      <c r="AG136" s="122">
        <f t="shared" ref="AG136" si="2129">AF136</f>
        <v>0</v>
      </c>
      <c r="AH136" s="83">
        <f>HASIL!AH127</f>
        <v>5</v>
      </c>
      <c r="AI136" s="122">
        <f t="shared" ref="AI136" si="2130">AH136</f>
        <v>5</v>
      </c>
      <c r="AJ136" s="83">
        <f>HASIL!AJ127</f>
        <v>5</v>
      </c>
      <c r="AK136" s="122">
        <f t="shared" ref="AK136" si="2131">AJ136</f>
        <v>5</v>
      </c>
      <c r="AL136" s="83">
        <f>HASIL!AL127</f>
        <v>5</v>
      </c>
      <c r="AM136" s="122">
        <f t="shared" ref="AM136" si="2132">AL136</f>
        <v>5</v>
      </c>
      <c r="AN136" s="83">
        <f>HASIL!AN127</f>
        <v>0</v>
      </c>
      <c r="AO136" s="122">
        <f t="shared" ref="AO136" si="2133">AN136</f>
        <v>0</v>
      </c>
      <c r="AP136" s="83">
        <f>HASIL!AP127</f>
        <v>5</v>
      </c>
      <c r="AQ136" s="122">
        <f t="shared" ref="AQ136" si="2134">AP136</f>
        <v>5</v>
      </c>
      <c r="AR136" s="83">
        <f>HASIL!AR127</f>
        <v>0</v>
      </c>
      <c r="AS136" s="122">
        <f t="shared" ref="AS136" si="2135">AR136</f>
        <v>0</v>
      </c>
      <c r="AT136" s="83">
        <f>HASIL!AT127</f>
        <v>5</v>
      </c>
      <c r="AU136" s="122">
        <f t="shared" si="1177"/>
        <v>5</v>
      </c>
      <c r="AV136" s="47">
        <f>HASIL!AV127</f>
        <v>9</v>
      </c>
      <c r="AW136" s="47">
        <f>HASIL!AW127</f>
        <v>11</v>
      </c>
      <c r="AX136" s="23">
        <f>HASIL!AX127</f>
        <v>45</v>
      </c>
      <c r="AY136" s="24">
        <f t="shared" si="1178"/>
        <v>45</v>
      </c>
      <c r="AZ136" s="113" t="str">
        <f>IF(AY136&lt;$P$8,"-",IF(AY136&gt;=$P$8,"v"))</f>
        <v>-</v>
      </c>
      <c r="BA136" s="113" t="str">
        <f>IF(AY136&lt;$P$8,"v",IF(AY136&gt;=$P$8,"-"))</f>
        <v>v</v>
      </c>
      <c r="BB136" s="114" t="str">
        <f>IF(AY136&gt;=$P$8+20,"Pengayaan",IF(AY136&gt;=$P$8,"Tuntas",IF(AY136&lt;$P$8,"Remedial")))</f>
        <v>Remedial</v>
      </c>
      <c r="BE136" s="22">
        <v>118</v>
      </c>
      <c r="BF136" s="82" t="str">
        <f t="shared" si="1179"/>
        <v/>
      </c>
      <c r="BG136" s="110" t="s">
        <v>35</v>
      </c>
      <c r="BH136" s="22" t="s">
        <v>36</v>
      </c>
      <c r="BI136" s="22" t="s">
        <v>37</v>
      </c>
      <c r="BJ136" s="22" t="s">
        <v>38</v>
      </c>
      <c r="BN136" s="22">
        <v>118</v>
      </c>
      <c r="BO136" s="27" t="str">
        <f t="shared" si="1180"/>
        <v/>
      </c>
      <c r="BP136" s="110" t="s">
        <v>35</v>
      </c>
      <c r="BQ136" s="22" t="s">
        <v>36</v>
      </c>
      <c r="BR136" s="22" t="s">
        <v>37</v>
      </c>
      <c r="BS136" s="22" t="s">
        <v>38</v>
      </c>
    </row>
    <row r="137" spans="1:71" x14ac:dyDescent="0.25">
      <c r="A137" s="37">
        <v>119</v>
      </c>
      <c r="B137" s="266">
        <f>HASIL!C128</f>
        <v>44173.313125000001</v>
      </c>
      <c r="C137" s="266"/>
      <c r="D137" s="255">
        <f>HASIL!E128</f>
        <v>44173.354930555601</v>
      </c>
      <c r="E137" s="256"/>
      <c r="F137" s="192">
        <f>HASIL!G128</f>
        <v>44173.354930555601</v>
      </c>
      <c r="G137" s="46" t="str">
        <f>HASIL!B128</f>
        <v>AHMAD EFFENDI</v>
      </c>
      <c r="H137" s="83">
        <f>HASIL!H128</f>
        <v>0</v>
      </c>
      <c r="I137" s="122">
        <f t="shared" si="1181"/>
        <v>0</v>
      </c>
      <c r="J137" s="83">
        <f>HASIL!J128</f>
        <v>5</v>
      </c>
      <c r="K137" s="122">
        <f t="shared" ref="K137" si="2136">J137</f>
        <v>5</v>
      </c>
      <c r="L137" s="83">
        <f>HASIL!L128</f>
        <v>0</v>
      </c>
      <c r="M137" s="122">
        <f t="shared" ref="M137" si="2137">L137</f>
        <v>0</v>
      </c>
      <c r="N137" s="83">
        <f>HASIL!N128</f>
        <v>0</v>
      </c>
      <c r="O137" s="122">
        <f t="shared" ref="O137" si="2138">N137</f>
        <v>0</v>
      </c>
      <c r="P137" s="83">
        <f>HASIL!P128</f>
        <v>0</v>
      </c>
      <c r="Q137" s="122">
        <f t="shared" ref="Q137" si="2139">P137</f>
        <v>0</v>
      </c>
      <c r="R137" s="83">
        <f>HASIL!R128</f>
        <v>0</v>
      </c>
      <c r="S137" s="122">
        <f t="shared" ref="S137" si="2140">R137</f>
        <v>0</v>
      </c>
      <c r="T137" s="83">
        <f>HASIL!T128</f>
        <v>5</v>
      </c>
      <c r="U137" s="122">
        <f t="shared" ref="U137" si="2141">T137</f>
        <v>5</v>
      </c>
      <c r="V137" s="83">
        <f>HASIL!V128</f>
        <v>0</v>
      </c>
      <c r="W137" s="122">
        <f t="shared" ref="W137" si="2142">V137</f>
        <v>0</v>
      </c>
      <c r="X137" s="83">
        <f>HASIL!X128</f>
        <v>5</v>
      </c>
      <c r="Y137" s="122">
        <f t="shared" ref="Y137" si="2143">X137</f>
        <v>5</v>
      </c>
      <c r="Z137" s="83">
        <f>HASIL!Z128</f>
        <v>5</v>
      </c>
      <c r="AA137" s="122">
        <f t="shared" ref="AA137" si="2144">Z137</f>
        <v>5</v>
      </c>
      <c r="AB137" s="83">
        <f>HASIL!AB128</f>
        <v>0</v>
      </c>
      <c r="AC137" s="122">
        <f t="shared" ref="AC137" si="2145">AB137</f>
        <v>0</v>
      </c>
      <c r="AD137" s="83">
        <f>HASIL!AD128</f>
        <v>0</v>
      </c>
      <c r="AE137" s="122">
        <f t="shared" ref="AE137" si="2146">AD137</f>
        <v>0</v>
      </c>
      <c r="AF137" s="83">
        <f>HASIL!AF128</f>
        <v>0</v>
      </c>
      <c r="AG137" s="122">
        <f t="shared" ref="AG137" si="2147">AF137</f>
        <v>0</v>
      </c>
      <c r="AH137" s="83">
        <f>HASIL!AH128</f>
        <v>5</v>
      </c>
      <c r="AI137" s="122">
        <f t="shared" ref="AI137" si="2148">AH137</f>
        <v>5</v>
      </c>
      <c r="AJ137" s="83">
        <f>HASIL!AJ128</f>
        <v>5</v>
      </c>
      <c r="AK137" s="122">
        <f t="shared" ref="AK137" si="2149">AJ137</f>
        <v>5</v>
      </c>
      <c r="AL137" s="83">
        <f>HASIL!AL128</f>
        <v>5</v>
      </c>
      <c r="AM137" s="122">
        <f t="shared" ref="AM137" si="2150">AL137</f>
        <v>5</v>
      </c>
      <c r="AN137" s="83">
        <f>HASIL!AN128</f>
        <v>0</v>
      </c>
      <c r="AO137" s="122">
        <f t="shared" ref="AO137" si="2151">AN137</f>
        <v>0</v>
      </c>
      <c r="AP137" s="83">
        <f>HASIL!AP128</f>
        <v>5</v>
      </c>
      <c r="AQ137" s="122">
        <f t="shared" ref="AQ137" si="2152">AP137</f>
        <v>5</v>
      </c>
      <c r="AR137" s="83">
        <f>HASIL!AR128</f>
        <v>0</v>
      </c>
      <c r="AS137" s="122">
        <f t="shared" ref="AS137" si="2153">AR137</f>
        <v>0</v>
      </c>
      <c r="AT137" s="83">
        <f>HASIL!AT128</f>
        <v>0</v>
      </c>
      <c r="AU137" s="122">
        <f t="shared" si="1177"/>
        <v>0</v>
      </c>
      <c r="AV137" s="47">
        <f>HASIL!AV128</f>
        <v>8</v>
      </c>
      <c r="AW137" s="47">
        <f>HASIL!AW128</f>
        <v>12</v>
      </c>
      <c r="AX137" s="23">
        <f>HASIL!AX128</f>
        <v>40</v>
      </c>
      <c r="AY137" s="24">
        <f t="shared" si="1178"/>
        <v>40</v>
      </c>
      <c r="AZ137" s="113" t="str">
        <f>IF(AY137&lt;$P$8,"-",IF(AY137&gt;=$P$8,"v"))</f>
        <v>-</v>
      </c>
      <c r="BA137" s="113" t="str">
        <f>IF(AY137&lt;$P$8,"v",IF(AY137&gt;=$P$8,"-"))</f>
        <v>v</v>
      </c>
      <c r="BB137" s="114" t="str">
        <f>IF(AY137&gt;=$P$8+20,"Pengayaan",IF(AY137&gt;=$P$8,"Tuntas",IF(AY137&lt;$P$8,"Remedial")))</f>
        <v>Remedial</v>
      </c>
      <c r="BE137" s="22">
        <v>119</v>
      </c>
      <c r="BF137" s="82" t="str">
        <f t="shared" si="1179"/>
        <v/>
      </c>
      <c r="BG137" s="110" t="s">
        <v>35</v>
      </c>
      <c r="BH137" s="22" t="s">
        <v>36</v>
      </c>
      <c r="BI137" s="22" t="s">
        <v>37</v>
      </c>
      <c r="BJ137" s="22" t="s">
        <v>38</v>
      </c>
      <c r="BN137" s="22">
        <v>119</v>
      </c>
      <c r="BO137" s="27" t="str">
        <f t="shared" si="1180"/>
        <v/>
      </c>
      <c r="BP137" s="110" t="s">
        <v>35</v>
      </c>
      <c r="BQ137" s="22" t="s">
        <v>36</v>
      </c>
      <c r="BR137" s="22" t="s">
        <v>37</v>
      </c>
      <c r="BS137" s="22" t="s">
        <v>38</v>
      </c>
    </row>
    <row r="138" spans="1:71" x14ac:dyDescent="0.25">
      <c r="A138" s="38">
        <v>120</v>
      </c>
      <c r="B138" s="266">
        <f>HASIL!C129</f>
        <v>44173.314456018503</v>
      </c>
      <c r="C138" s="266"/>
      <c r="D138" s="255">
        <f>HASIL!E129</f>
        <v>44173.355092592603</v>
      </c>
      <c r="E138" s="256"/>
      <c r="F138" s="192">
        <f>HASIL!G129</f>
        <v>44173.355092592603</v>
      </c>
      <c r="G138" s="46" t="str">
        <f>HASIL!B129</f>
        <v>NURTIA SARTIKA</v>
      </c>
      <c r="H138" s="83">
        <f>HASIL!H129</f>
        <v>5</v>
      </c>
      <c r="I138" s="122">
        <f t="shared" si="1181"/>
        <v>5</v>
      </c>
      <c r="J138" s="83">
        <f>HASIL!J129</f>
        <v>0</v>
      </c>
      <c r="K138" s="122">
        <f t="shared" ref="K138" si="2154">J138</f>
        <v>0</v>
      </c>
      <c r="L138" s="83">
        <f>HASIL!L129</f>
        <v>0</v>
      </c>
      <c r="M138" s="122">
        <f t="shared" ref="M138" si="2155">L138</f>
        <v>0</v>
      </c>
      <c r="N138" s="83">
        <f>HASIL!N129</f>
        <v>5</v>
      </c>
      <c r="O138" s="122">
        <f t="shared" ref="O138" si="2156">N138</f>
        <v>5</v>
      </c>
      <c r="P138" s="83">
        <f>HASIL!P129</f>
        <v>5</v>
      </c>
      <c r="Q138" s="122">
        <f t="shared" ref="Q138" si="2157">P138</f>
        <v>5</v>
      </c>
      <c r="R138" s="83">
        <f>HASIL!R129</f>
        <v>0</v>
      </c>
      <c r="S138" s="122">
        <f t="shared" ref="S138" si="2158">R138</f>
        <v>0</v>
      </c>
      <c r="T138" s="83">
        <f>HASIL!T129</f>
        <v>0</v>
      </c>
      <c r="U138" s="122">
        <f t="shared" ref="U138" si="2159">T138</f>
        <v>0</v>
      </c>
      <c r="V138" s="83">
        <f>HASIL!V129</f>
        <v>0</v>
      </c>
      <c r="W138" s="122">
        <f t="shared" ref="W138" si="2160">V138</f>
        <v>0</v>
      </c>
      <c r="X138" s="83">
        <f>HASIL!X129</f>
        <v>0</v>
      </c>
      <c r="Y138" s="122">
        <f t="shared" ref="Y138" si="2161">X138</f>
        <v>0</v>
      </c>
      <c r="Z138" s="83">
        <f>HASIL!Z129</f>
        <v>5</v>
      </c>
      <c r="AA138" s="122">
        <f t="shared" ref="AA138" si="2162">Z138</f>
        <v>5</v>
      </c>
      <c r="AB138" s="83">
        <f>HASIL!AB129</f>
        <v>0</v>
      </c>
      <c r="AC138" s="122">
        <f t="shared" ref="AC138" si="2163">AB138</f>
        <v>0</v>
      </c>
      <c r="AD138" s="83">
        <f>HASIL!AD129</f>
        <v>5</v>
      </c>
      <c r="AE138" s="122">
        <f t="shared" ref="AE138" si="2164">AD138</f>
        <v>5</v>
      </c>
      <c r="AF138" s="83">
        <f>HASIL!AF129</f>
        <v>0</v>
      </c>
      <c r="AG138" s="122">
        <f t="shared" ref="AG138" si="2165">AF138</f>
        <v>0</v>
      </c>
      <c r="AH138" s="83">
        <f>HASIL!AH129</f>
        <v>0</v>
      </c>
      <c r="AI138" s="122">
        <f t="shared" ref="AI138" si="2166">AH138</f>
        <v>0</v>
      </c>
      <c r="AJ138" s="83">
        <f>HASIL!AJ129</f>
        <v>5</v>
      </c>
      <c r="AK138" s="122">
        <f t="shared" ref="AK138" si="2167">AJ138</f>
        <v>5</v>
      </c>
      <c r="AL138" s="83">
        <f>HASIL!AL129</f>
        <v>5</v>
      </c>
      <c r="AM138" s="122">
        <f t="shared" ref="AM138" si="2168">AL138</f>
        <v>5</v>
      </c>
      <c r="AN138" s="83">
        <f>HASIL!AN129</f>
        <v>0</v>
      </c>
      <c r="AO138" s="122">
        <f t="shared" ref="AO138" si="2169">AN138</f>
        <v>0</v>
      </c>
      <c r="AP138" s="83">
        <f>HASIL!AP129</f>
        <v>5</v>
      </c>
      <c r="AQ138" s="122">
        <f t="shared" ref="AQ138" si="2170">AP138</f>
        <v>5</v>
      </c>
      <c r="AR138" s="83">
        <f>HASIL!AR129</f>
        <v>5</v>
      </c>
      <c r="AS138" s="122">
        <f t="shared" ref="AS138" si="2171">AR138</f>
        <v>5</v>
      </c>
      <c r="AT138" s="83">
        <f>HASIL!AT129</f>
        <v>5</v>
      </c>
      <c r="AU138" s="122">
        <f t="shared" si="1177"/>
        <v>5</v>
      </c>
      <c r="AV138" s="47">
        <f>HASIL!AV129</f>
        <v>10</v>
      </c>
      <c r="AW138" s="47">
        <f>HASIL!AW129</f>
        <v>10</v>
      </c>
      <c r="AX138" s="23">
        <f>HASIL!AX129</f>
        <v>50</v>
      </c>
      <c r="AY138" s="24">
        <f t="shared" si="1178"/>
        <v>50</v>
      </c>
      <c r="AZ138" s="113" t="str">
        <f>IF(AY138&lt;$P$8,"-",IF(AY138&gt;=$P$8,"v"))</f>
        <v>-</v>
      </c>
      <c r="BA138" s="113" t="str">
        <f>IF(AY138&lt;$P$8,"v",IF(AY138&gt;=$P$8,"-"))</f>
        <v>v</v>
      </c>
      <c r="BB138" s="114" t="str">
        <f>IF(AY138&gt;=$P$8+20,"Pengayaan",IF(AY138&gt;=$P$8,"Tuntas",IF(AY138&lt;$P$8,"Remedial")))</f>
        <v>Remedial</v>
      </c>
      <c r="BE138" s="22">
        <v>120</v>
      </c>
      <c r="BF138" s="82" t="str">
        <f t="shared" si="1179"/>
        <v/>
      </c>
      <c r="BG138" s="110" t="s">
        <v>35</v>
      </c>
      <c r="BH138" s="22" t="s">
        <v>36</v>
      </c>
      <c r="BI138" s="22" t="s">
        <v>37</v>
      </c>
      <c r="BJ138" s="22" t="s">
        <v>38</v>
      </c>
      <c r="BN138" s="22">
        <v>120</v>
      </c>
      <c r="BO138" s="27" t="str">
        <f t="shared" si="1180"/>
        <v/>
      </c>
      <c r="BP138" s="110" t="s">
        <v>35</v>
      </c>
      <c r="BQ138" s="22" t="s">
        <v>36</v>
      </c>
      <c r="BR138" s="22" t="s">
        <v>37</v>
      </c>
      <c r="BS138" s="22" t="s">
        <v>38</v>
      </c>
    </row>
    <row r="139" spans="1:71" x14ac:dyDescent="0.25">
      <c r="A139" s="37">
        <v>121</v>
      </c>
      <c r="B139" s="266">
        <f>HASIL!C130</f>
        <v>44173.313819444404</v>
      </c>
      <c r="C139" s="266"/>
      <c r="D139" s="255">
        <f>HASIL!E130</f>
        <v>44173.355706018498</v>
      </c>
      <c r="E139" s="256"/>
      <c r="F139" s="192">
        <f>HASIL!G130</f>
        <v>44173.355706018498</v>
      </c>
      <c r="G139" s="46" t="str">
        <f>HASIL!B130</f>
        <v>NURMINA NURMINA</v>
      </c>
      <c r="H139" s="83">
        <f>HASIL!H130</f>
        <v>5</v>
      </c>
      <c r="I139" s="122">
        <f t="shared" si="1181"/>
        <v>5</v>
      </c>
      <c r="J139" s="83">
        <f>HASIL!J130</f>
        <v>5</v>
      </c>
      <c r="K139" s="122">
        <f t="shared" ref="K139" si="2172">J139</f>
        <v>5</v>
      </c>
      <c r="L139" s="83">
        <f>HASIL!L130</f>
        <v>5</v>
      </c>
      <c r="M139" s="122">
        <f t="shared" ref="M139" si="2173">L139</f>
        <v>5</v>
      </c>
      <c r="N139" s="83">
        <f>HASIL!N130</f>
        <v>5</v>
      </c>
      <c r="O139" s="122">
        <f t="shared" ref="O139" si="2174">N139</f>
        <v>5</v>
      </c>
      <c r="P139" s="83">
        <f>HASIL!P130</f>
        <v>5</v>
      </c>
      <c r="Q139" s="122">
        <f t="shared" ref="Q139" si="2175">P139</f>
        <v>5</v>
      </c>
      <c r="R139" s="83">
        <f>HASIL!R130</f>
        <v>0</v>
      </c>
      <c r="S139" s="122">
        <f t="shared" ref="S139" si="2176">R139</f>
        <v>0</v>
      </c>
      <c r="T139" s="83">
        <f>HASIL!T130</f>
        <v>5</v>
      </c>
      <c r="U139" s="122">
        <f t="shared" ref="U139" si="2177">T139</f>
        <v>5</v>
      </c>
      <c r="V139" s="83">
        <f>HASIL!V130</f>
        <v>0</v>
      </c>
      <c r="W139" s="122">
        <f t="shared" ref="W139" si="2178">V139</f>
        <v>0</v>
      </c>
      <c r="X139" s="83">
        <f>HASIL!X130</f>
        <v>0</v>
      </c>
      <c r="Y139" s="122">
        <f t="shared" ref="Y139" si="2179">X139</f>
        <v>0</v>
      </c>
      <c r="Z139" s="83">
        <f>HASIL!Z130</f>
        <v>5</v>
      </c>
      <c r="AA139" s="122">
        <f t="shared" ref="AA139" si="2180">Z139</f>
        <v>5</v>
      </c>
      <c r="AB139" s="83">
        <f>HASIL!AB130</f>
        <v>5</v>
      </c>
      <c r="AC139" s="122">
        <f t="shared" ref="AC139" si="2181">AB139</f>
        <v>5</v>
      </c>
      <c r="AD139" s="83">
        <f>HASIL!AD130</f>
        <v>5</v>
      </c>
      <c r="AE139" s="122">
        <f t="shared" ref="AE139" si="2182">AD139</f>
        <v>5</v>
      </c>
      <c r="AF139" s="83">
        <f>HASIL!AF130</f>
        <v>5</v>
      </c>
      <c r="AG139" s="122">
        <f t="shared" ref="AG139" si="2183">AF139</f>
        <v>5</v>
      </c>
      <c r="AH139" s="83">
        <f>HASIL!AH130</f>
        <v>0</v>
      </c>
      <c r="AI139" s="122">
        <f t="shared" ref="AI139" si="2184">AH139</f>
        <v>0</v>
      </c>
      <c r="AJ139" s="83">
        <f>HASIL!AJ130</f>
        <v>0</v>
      </c>
      <c r="AK139" s="122">
        <f t="shared" ref="AK139" si="2185">AJ139</f>
        <v>0</v>
      </c>
      <c r="AL139" s="83">
        <f>HASIL!AL130</f>
        <v>5</v>
      </c>
      <c r="AM139" s="122">
        <f t="shared" ref="AM139" si="2186">AL139</f>
        <v>5</v>
      </c>
      <c r="AN139" s="83">
        <f>HASIL!AN130</f>
        <v>5</v>
      </c>
      <c r="AO139" s="122">
        <f t="shared" ref="AO139" si="2187">AN139</f>
        <v>5</v>
      </c>
      <c r="AP139" s="83">
        <f>HASIL!AP130</f>
        <v>5</v>
      </c>
      <c r="AQ139" s="122">
        <f t="shared" ref="AQ139" si="2188">AP139</f>
        <v>5</v>
      </c>
      <c r="AR139" s="83">
        <f>HASIL!AR130</f>
        <v>5</v>
      </c>
      <c r="AS139" s="122">
        <f t="shared" ref="AS139" si="2189">AR139</f>
        <v>5</v>
      </c>
      <c r="AT139" s="83">
        <f>HASIL!AT130</f>
        <v>5</v>
      </c>
      <c r="AU139" s="122">
        <f t="shared" si="1177"/>
        <v>5</v>
      </c>
      <c r="AV139" s="47">
        <f>HASIL!AV130</f>
        <v>15</v>
      </c>
      <c r="AW139" s="47">
        <f>HASIL!AW130</f>
        <v>5</v>
      </c>
      <c r="AX139" s="23">
        <f>HASIL!AX130</f>
        <v>75</v>
      </c>
      <c r="AY139" s="24">
        <f t="shared" si="1178"/>
        <v>75</v>
      </c>
      <c r="AZ139" s="113" t="str">
        <f>IF(AY139&lt;$P$8,"-",IF(AY139&gt;=$P$8,"v"))</f>
        <v>v</v>
      </c>
      <c r="BA139" s="113" t="str">
        <f>IF(AY139&lt;$P$8,"v",IF(AY139&gt;=$P$8,"-"))</f>
        <v>-</v>
      </c>
      <c r="BB139" s="114" t="str">
        <f>IF(AY139&gt;=$P$8+20,"Pengayaan",IF(AY139&gt;=$P$8,"Tuntas",IF(AY139&lt;$P$8,"Remedial")))</f>
        <v>Tuntas</v>
      </c>
      <c r="BE139" s="22">
        <v>121</v>
      </c>
      <c r="BF139" s="82" t="str">
        <f t="shared" si="1179"/>
        <v/>
      </c>
      <c r="BG139" s="110" t="s">
        <v>35</v>
      </c>
      <c r="BH139" s="22" t="s">
        <v>36</v>
      </c>
      <c r="BI139" s="22" t="s">
        <v>37</v>
      </c>
      <c r="BJ139" s="22" t="s">
        <v>38</v>
      </c>
      <c r="BN139" s="22">
        <v>121</v>
      </c>
      <c r="BO139" s="27" t="str">
        <f t="shared" si="1180"/>
        <v/>
      </c>
      <c r="BP139" s="110" t="s">
        <v>35</v>
      </c>
      <c r="BQ139" s="22" t="s">
        <v>36</v>
      </c>
      <c r="BR139" s="22" t="s">
        <v>37</v>
      </c>
      <c r="BS139" s="22" t="s">
        <v>38</v>
      </c>
    </row>
    <row r="140" spans="1:71" x14ac:dyDescent="0.25">
      <c r="A140" s="38">
        <v>122</v>
      </c>
      <c r="B140" s="266">
        <f>HASIL!C131</f>
        <v>44173.323344907403</v>
      </c>
      <c r="C140" s="266"/>
      <c r="D140" s="255">
        <f>HASIL!E131</f>
        <v>44173.356018518498</v>
      </c>
      <c r="E140" s="256"/>
      <c r="F140" s="192">
        <f>HASIL!G131</f>
        <v>44173.356018518498</v>
      </c>
      <c r="G140" s="46" t="str">
        <f>HASIL!B131</f>
        <v>NABILA ROYANI</v>
      </c>
      <c r="H140" s="83">
        <f>HASIL!H131</f>
        <v>0</v>
      </c>
      <c r="I140" s="122">
        <f t="shared" si="1181"/>
        <v>0</v>
      </c>
      <c r="J140" s="83">
        <f>HASIL!J131</f>
        <v>5</v>
      </c>
      <c r="K140" s="122">
        <f t="shared" ref="K140" si="2190">J140</f>
        <v>5</v>
      </c>
      <c r="L140" s="83">
        <f>HASIL!L131</f>
        <v>5</v>
      </c>
      <c r="M140" s="122">
        <f t="shared" ref="M140" si="2191">L140</f>
        <v>5</v>
      </c>
      <c r="N140" s="83">
        <f>HASIL!N131</f>
        <v>5</v>
      </c>
      <c r="O140" s="122">
        <f t="shared" ref="O140" si="2192">N140</f>
        <v>5</v>
      </c>
      <c r="P140" s="83">
        <f>HASIL!P131</f>
        <v>0</v>
      </c>
      <c r="Q140" s="122">
        <f t="shared" ref="Q140" si="2193">P140</f>
        <v>0</v>
      </c>
      <c r="R140" s="83">
        <f>HASIL!R131</f>
        <v>0</v>
      </c>
      <c r="S140" s="122">
        <f t="shared" ref="S140" si="2194">R140</f>
        <v>0</v>
      </c>
      <c r="T140" s="83">
        <f>HASIL!T131</f>
        <v>5</v>
      </c>
      <c r="U140" s="122">
        <f t="shared" ref="U140" si="2195">T140</f>
        <v>5</v>
      </c>
      <c r="V140" s="83">
        <f>HASIL!V131</f>
        <v>0</v>
      </c>
      <c r="W140" s="122">
        <f t="shared" ref="W140" si="2196">V140</f>
        <v>0</v>
      </c>
      <c r="X140" s="83">
        <f>HASIL!X131</f>
        <v>5</v>
      </c>
      <c r="Y140" s="122">
        <f t="shared" ref="Y140" si="2197">X140</f>
        <v>5</v>
      </c>
      <c r="Z140" s="83">
        <f>HASIL!Z131</f>
        <v>5</v>
      </c>
      <c r="AA140" s="122">
        <f t="shared" ref="AA140" si="2198">Z140</f>
        <v>5</v>
      </c>
      <c r="AB140" s="83">
        <f>HASIL!AB131</f>
        <v>5</v>
      </c>
      <c r="AC140" s="122">
        <f t="shared" ref="AC140" si="2199">AB140</f>
        <v>5</v>
      </c>
      <c r="AD140" s="83">
        <f>HASIL!AD131</f>
        <v>5</v>
      </c>
      <c r="AE140" s="122">
        <f t="shared" ref="AE140" si="2200">AD140</f>
        <v>5</v>
      </c>
      <c r="AF140" s="83">
        <f>HASIL!AF131</f>
        <v>5</v>
      </c>
      <c r="AG140" s="122">
        <f t="shared" ref="AG140" si="2201">AF140</f>
        <v>5</v>
      </c>
      <c r="AH140" s="83">
        <f>HASIL!AH131</f>
        <v>0</v>
      </c>
      <c r="AI140" s="122">
        <f t="shared" ref="AI140" si="2202">AH140</f>
        <v>0</v>
      </c>
      <c r="AJ140" s="83">
        <f>HASIL!AJ131</f>
        <v>5</v>
      </c>
      <c r="AK140" s="122">
        <f t="shared" ref="AK140" si="2203">AJ140</f>
        <v>5</v>
      </c>
      <c r="AL140" s="83">
        <f>HASIL!AL131</f>
        <v>5</v>
      </c>
      <c r="AM140" s="122">
        <f t="shared" ref="AM140" si="2204">AL140</f>
        <v>5</v>
      </c>
      <c r="AN140" s="83">
        <f>HASIL!AN131</f>
        <v>5</v>
      </c>
      <c r="AO140" s="122">
        <f t="shared" ref="AO140" si="2205">AN140</f>
        <v>5</v>
      </c>
      <c r="AP140" s="83">
        <f>HASIL!AP131</f>
        <v>5</v>
      </c>
      <c r="AQ140" s="122">
        <f t="shared" ref="AQ140" si="2206">AP140</f>
        <v>5</v>
      </c>
      <c r="AR140" s="83">
        <f>HASIL!AR131</f>
        <v>5</v>
      </c>
      <c r="AS140" s="122">
        <f t="shared" ref="AS140" si="2207">AR140</f>
        <v>5</v>
      </c>
      <c r="AT140" s="83">
        <f>HASIL!AT131</f>
        <v>5</v>
      </c>
      <c r="AU140" s="122">
        <f t="shared" si="1177"/>
        <v>5</v>
      </c>
      <c r="AV140" s="47">
        <f>HASIL!AV131</f>
        <v>15</v>
      </c>
      <c r="AW140" s="47">
        <f>HASIL!AW131</f>
        <v>5</v>
      </c>
      <c r="AX140" s="23">
        <f>HASIL!AX131</f>
        <v>75</v>
      </c>
      <c r="AY140" s="24">
        <f t="shared" si="1178"/>
        <v>75</v>
      </c>
      <c r="AZ140" s="113" t="str">
        <f>IF(AY140&lt;$P$8,"-",IF(AY140&gt;=$P$8,"v"))</f>
        <v>v</v>
      </c>
      <c r="BA140" s="113" t="str">
        <f>IF(AY140&lt;$P$8,"v",IF(AY140&gt;=$P$8,"-"))</f>
        <v>-</v>
      </c>
      <c r="BB140" s="114" t="str">
        <f>IF(AY140&gt;=$P$8+20,"Pengayaan",IF(AY140&gt;=$P$8,"Tuntas",IF(AY140&lt;$P$8,"Remedial")))</f>
        <v>Tuntas</v>
      </c>
      <c r="BE140" s="22">
        <v>122</v>
      </c>
      <c r="BF140" s="82" t="str">
        <f t="shared" si="1179"/>
        <v/>
      </c>
      <c r="BG140" s="110" t="s">
        <v>35</v>
      </c>
      <c r="BH140" s="22" t="s">
        <v>36</v>
      </c>
      <c r="BI140" s="22" t="s">
        <v>37</v>
      </c>
      <c r="BJ140" s="22" t="s">
        <v>38</v>
      </c>
      <c r="BN140" s="22">
        <v>122</v>
      </c>
      <c r="BO140" s="27" t="str">
        <f t="shared" si="1180"/>
        <v/>
      </c>
      <c r="BP140" s="110" t="s">
        <v>35</v>
      </c>
      <c r="BQ140" s="22" t="s">
        <v>36</v>
      </c>
      <c r="BR140" s="22" t="s">
        <v>37</v>
      </c>
      <c r="BS140" s="22" t="s">
        <v>38</v>
      </c>
    </row>
    <row r="141" spans="1:71" x14ac:dyDescent="0.25">
      <c r="A141" s="37">
        <v>123</v>
      </c>
      <c r="B141" s="266">
        <f>HASIL!C132</f>
        <v>44173.318113425899</v>
      </c>
      <c r="C141" s="266"/>
      <c r="D141" s="255">
        <f>HASIL!E132</f>
        <v>44173.356076388904</v>
      </c>
      <c r="E141" s="256"/>
      <c r="F141" s="192">
        <f>HASIL!G132</f>
        <v>44173.356076388904</v>
      </c>
      <c r="G141" s="46" t="str">
        <f>HASIL!B132</f>
        <v>NURLENI NURLENI</v>
      </c>
      <c r="H141" s="83">
        <f>HASIL!H132</f>
        <v>5</v>
      </c>
      <c r="I141" s="122">
        <f t="shared" si="1181"/>
        <v>5</v>
      </c>
      <c r="J141" s="83">
        <f>HASIL!J132</f>
        <v>5</v>
      </c>
      <c r="K141" s="122">
        <f t="shared" ref="K141" si="2208">J141</f>
        <v>5</v>
      </c>
      <c r="L141" s="83">
        <f>HASIL!L132</f>
        <v>0</v>
      </c>
      <c r="M141" s="122">
        <f t="shared" ref="M141" si="2209">L141</f>
        <v>0</v>
      </c>
      <c r="N141" s="83">
        <f>HASIL!N132</f>
        <v>5</v>
      </c>
      <c r="O141" s="122">
        <f t="shared" ref="O141" si="2210">N141</f>
        <v>5</v>
      </c>
      <c r="P141" s="83">
        <f>HASIL!P132</f>
        <v>5</v>
      </c>
      <c r="Q141" s="122">
        <f t="shared" ref="Q141" si="2211">P141</f>
        <v>5</v>
      </c>
      <c r="R141" s="83">
        <f>HASIL!R132</f>
        <v>5</v>
      </c>
      <c r="S141" s="122">
        <f t="shared" ref="S141" si="2212">R141</f>
        <v>5</v>
      </c>
      <c r="T141" s="83">
        <f>HASIL!T132</f>
        <v>0</v>
      </c>
      <c r="U141" s="122">
        <f t="shared" ref="U141" si="2213">T141</f>
        <v>0</v>
      </c>
      <c r="V141" s="83">
        <f>HASIL!V132</f>
        <v>5</v>
      </c>
      <c r="W141" s="122">
        <f t="shared" ref="W141" si="2214">V141</f>
        <v>5</v>
      </c>
      <c r="X141" s="83">
        <f>HASIL!X132</f>
        <v>5</v>
      </c>
      <c r="Y141" s="122">
        <f t="shared" ref="Y141" si="2215">X141</f>
        <v>5</v>
      </c>
      <c r="Z141" s="83">
        <f>HASIL!Z132</f>
        <v>5</v>
      </c>
      <c r="AA141" s="122">
        <f t="shared" ref="AA141" si="2216">Z141</f>
        <v>5</v>
      </c>
      <c r="AB141" s="83">
        <f>HASIL!AB132</f>
        <v>5</v>
      </c>
      <c r="AC141" s="122">
        <f t="shared" ref="AC141" si="2217">AB141</f>
        <v>5</v>
      </c>
      <c r="AD141" s="83">
        <f>HASIL!AD132</f>
        <v>5</v>
      </c>
      <c r="AE141" s="122">
        <f t="shared" ref="AE141" si="2218">AD141</f>
        <v>5</v>
      </c>
      <c r="AF141" s="83">
        <f>HASIL!AF132</f>
        <v>5</v>
      </c>
      <c r="AG141" s="122">
        <f t="shared" ref="AG141" si="2219">AF141</f>
        <v>5</v>
      </c>
      <c r="AH141" s="83">
        <f>HASIL!AH132</f>
        <v>5</v>
      </c>
      <c r="AI141" s="122">
        <f t="shared" ref="AI141" si="2220">AH141</f>
        <v>5</v>
      </c>
      <c r="AJ141" s="83">
        <f>HASIL!AJ132</f>
        <v>5</v>
      </c>
      <c r="AK141" s="122">
        <f t="shared" ref="AK141" si="2221">AJ141</f>
        <v>5</v>
      </c>
      <c r="AL141" s="83">
        <f>HASIL!AL132</f>
        <v>5</v>
      </c>
      <c r="AM141" s="122">
        <f t="shared" ref="AM141" si="2222">AL141</f>
        <v>5</v>
      </c>
      <c r="AN141" s="83">
        <f>HASIL!AN132</f>
        <v>5</v>
      </c>
      <c r="AO141" s="122">
        <f t="shared" ref="AO141" si="2223">AN141</f>
        <v>5</v>
      </c>
      <c r="AP141" s="83">
        <f>HASIL!AP132</f>
        <v>5</v>
      </c>
      <c r="AQ141" s="122">
        <f t="shared" ref="AQ141" si="2224">AP141</f>
        <v>5</v>
      </c>
      <c r="AR141" s="83">
        <f>HASIL!AR132</f>
        <v>5</v>
      </c>
      <c r="AS141" s="122">
        <f t="shared" ref="AS141" si="2225">AR141</f>
        <v>5</v>
      </c>
      <c r="AT141" s="83">
        <f>HASIL!AT132</f>
        <v>5</v>
      </c>
      <c r="AU141" s="122">
        <f t="shared" si="1177"/>
        <v>5</v>
      </c>
      <c r="AV141" s="47">
        <f>HASIL!AV132</f>
        <v>18</v>
      </c>
      <c r="AW141" s="47">
        <f>HASIL!AW132</f>
        <v>2</v>
      </c>
      <c r="AX141" s="23">
        <f>HASIL!AX132</f>
        <v>90</v>
      </c>
      <c r="AY141" s="24">
        <f t="shared" si="1178"/>
        <v>90</v>
      </c>
      <c r="AZ141" s="113" t="str">
        <f>IF(AY141&lt;$P$8,"-",IF(AY141&gt;=$P$8,"v"))</f>
        <v>v</v>
      </c>
      <c r="BA141" s="113" t="str">
        <f>IF(AY141&lt;$P$8,"v",IF(AY141&gt;=$P$8,"-"))</f>
        <v>-</v>
      </c>
      <c r="BB141" s="114" t="str">
        <f>IF(AY141&gt;=$P$8+20,"Pengayaan",IF(AY141&gt;=$P$8,"Tuntas",IF(AY141&lt;$P$8,"Remedial")))</f>
        <v>Tuntas</v>
      </c>
      <c r="BE141" s="22">
        <v>123</v>
      </c>
      <c r="BF141" s="82" t="str">
        <f t="shared" si="1179"/>
        <v/>
      </c>
      <c r="BG141" s="110" t="s">
        <v>35</v>
      </c>
      <c r="BH141" s="22" t="s">
        <v>36</v>
      </c>
      <c r="BI141" s="22" t="s">
        <v>37</v>
      </c>
      <c r="BJ141" s="22" t="s">
        <v>38</v>
      </c>
      <c r="BN141" s="22">
        <v>123</v>
      </c>
      <c r="BO141" s="27" t="str">
        <f t="shared" si="1180"/>
        <v/>
      </c>
      <c r="BP141" s="110" t="s">
        <v>35</v>
      </c>
      <c r="BQ141" s="22" t="s">
        <v>36</v>
      </c>
      <c r="BR141" s="22" t="s">
        <v>37</v>
      </c>
      <c r="BS141" s="22" t="s">
        <v>38</v>
      </c>
    </row>
    <row r="142" spans="1:71" x14ac:dyDescent="0.25">
      <c r="A142" s="38">
        <v>124</v>
      </c>
      <c r="B142" s="266">
        <f>HASIL!C133</f>
        <v>44173.323726851901</v>
      </c>
      <c r="C142" s="266"/>
      <c r="D142" s="255">
        <f>HASIL!E133</f>
        <v>44173.356215277803</v>
      </c>
      <c r="E142" s="256"/>
      <c r="F142" s="192">
        <f>HASIL!G133</f>
        <v>44173.356215277803</v>
      </c>
      <c r="G142" s="46" t="str">
        <f>HASIL!B133</f>
        <v>MUHAMMAD LATIF</v>
      </c>
      <c r="H142" s="83">
        <f>HASIL!H133</f>
        <v>5</v>
      </c>
      <c r="I142" s="122">
        <f t="shared" si="1181"/>
        <v>5</v>
      </c>
      <c r="J142" s="83">
        <f>HASIL!J133</f>
        <v>5</v>
      </c>
      <c r="K142" s="122">
        <f t="shared" ref="K142" si="2226">J142</f>
        <v>5</v>
      </c>
      <c r="L142" s="83">
        <f>HASIL!L133</f>
        <v>0</v>
      </c>
      <c r="M142" s="122">
        <f t="shared" ref="M142" si="2227">L142</f>
        <v>0</v>
      </c>
      <c r="N142" s="83">
        <f>HASIL!N133</f>
        <v>5</v>
      </c>
      <c r="O142" s="122">
        <f t="shared" ref="O142" si="2228">N142</f>
        <v>5</v>
      </c>
      <c r="P142" s="83">
        <f>HASIL!P133</f>
        <v>0</v>
      </c>
      <c r="Q142" s="122">
        <f t="shared" ref="Q142" si="2229">P142</f>
        <v>0</v>
      </c>
      <c r="R142" s="83">
        <f>HASIL!R133</f>
        <v>0</v>
      </c>
      <c r="S142" s="122">
        <f t="shared" ref="S142" si="2230">R142</f>
        <v>0</v>
      </c>
      <c r="T142" s="83">
        <f>HASIL!T133</f>
        <v>5</v>
      </c>
      <c r="U142" s="122">
        <f t="shared" ref="U142" si="2231">T142</f>
        <v>5</v>
      </c>
      <c r="V142" s="83">
        <f>HASIL!V133</f>
        <v>0</v>
      </c>
      <c r="W142" s="122">
        <f t="shared" ref="W142" si="2232">V142</f>
        <v>0</v>
      </c>
      <c r="X142" s="83">
        <f>HASIL!X133</f>
        <v>5</v>
      </c>
      <c r="Y142" s="122">
        <f t="shared" ref="Y142" si="2233">X142</f>
        <v>5</v>
      </c>
      <c r="Z142" s="83">
        <f>HASIL!Z133</f>
        <v>5</v>
      </c>
      <c r="AA142" s="122">
        <f t="shared" ref="AA142" si="2234">Z142</f>
        <v>5</v>
      </c>
      <c r="AB142" s="83">
        <f>HASIL!AB133</f>
        <v>0</v>
      </c>
      <c r="AC142" s="122">
        <f t="shared" ref="AC142" si="2235">AB142</f>
        <v>0</v>
      </c>
      <c r="AD142" s="83">
        <f>HASIL!AD133</f>
        <v>0</v>
      </c>
      <c r="AE142" s="122">
        <f t="shared" ref="AE142" si="2236">AD142</f>
        <v>0</v>
      </c>
      <c r="AF142" s="83">
        <f>HASIL!AF133</f>
        <v>5</v>
      </c>
      <c r="AG142" s="122">
        <f t="shared" ref="AG142" si="2237">AF142</f>
        <v>5</v>
      </c>
      <c r="AH142" s="83">
        <f>HASIL!AH133</f>
        <v>0</v>
      </c>
      <c r="AI142" s="122">
        <f t="shared" ref="AI142" si="2238">AH142</f>
        <v>0</v>
      </c>
      <c r="AJ142" s="83">
        <f>HASIL!AJ133</f>
        <v>5</v>
      </c>
      <c r="AK142" s="122">
        <f t="shared" ref="AK142" si="2239">AJ142</f>
        <v>5</v>
      </c>
      <c r="AL142" s="83">
        <f>HASIL!AL133</f>
        <v>5</v>
      </c>
      <c r="AM142" s="122">
        <f t="shared" ref="AM142" si="2240">AL142</f>
        <v>5</v>
      </c>
      <c r="AN142" s="83">
        <f>HASIL!AN133</f>
        <v>0</v>
      </c>
      <c r="AO142" s="122">
        <f t="shared" ref="AO142" si="2241">AN142</f>
        <v>0</v>
      </c>
      <c r="AP142" s="83">
        <f>HASIL!AP133</f>
        <v>5</v>
      </c>
      <c r="AQ142" s="122">
        <f t="shared" ref="AQ142" si="2242">AP142</f>
        <v>5</v>
      </c>
      <c r="AR142" s="83">
        <f>HASIL!AR133</f>
        <v>0</v>
      </c>
      <c r="AS142" s="122">
        <f t="shared" ref="AS142" si="2243">AR142</f>
        <v>0</v>
      </c>
      <c r="AT142" s="83">
        <f>HASIL!AT133</f>
        <v>5</v>
      </c>
      <c r="AU142" s="122">
        <f t="shared" si="1177"/>
        <v>5</v>
      </c>
      <c r="AV142" s="47">
        <f>HASIL!AV133</f>
        <v>11</v>
      </c>
      <c r="AW142" s="47">
        <f>HASIL!AW133</f>
        <v>9</v>
      </c>
      <c r="AX142" s="23">
        <f>HASIL!AX133</f>
        <v>55</v>
      </c>
      <c r="AY142" s="24">
        <f t="shared" si="1178"/>
        <v>55.000000000000007</v>
      </c>
      <c r="AZ142" s="113" t="str">
        <f>IF(AY142&lt;$P$8,"-",IF(AY142&gt;=$P$8,"v"))</f>
        <v>-</v>
      </c>
      <c r="BA142" s="113" t="str">
        <f>IF(AY142&lt;$P$8,"v",IF(AY142&gt;=$P$8,"-"))</f>
        <v>v</v>
      </c>
      <c r="BB142" s="114" t="str">
        <f>IF(AY142&gt;=$P$8+20,"Pengayaan",IF(AY142&gt;=$P$8,"Tuntas",IF(AY142&lt;$P$8,"Remedial")))</f>
        <v>Remedial</v>
      </c>
      <c r="BE142" s="22">
        <v>124</v>
      </c>
      <c r="BF142" s="82" t="str">
        <f t="shared" si="1179"/>
        <v/>
      </c>
      <c r="BG142" s="110" t="s">
        <v>35</v>
      </c>
      <c r="BH142" s="22" t="s">
        <v>36</v>
      </c>
      <c r="BI142" s="22" t="s">
        <v>37</v>
      </c>
      <c r="BJ142" s="22" t="s">
        <v>38</v>
      </c>
      <c r="BN142" s="22">
        <v>124</v>
      </c>
      <c r="BO142" s="27" t="str">
        <f t="shared" si="1180"/>
        <v/>
      </c>
      <c r="BP142" s="110" t="s">
        <v>35</v>
      </c>
      <c r="BQ142" s="22" t="s">
        <v>36</v>
      </c>
      <c r="BR142" s="22" t="s">
        <v>37</v>
      </c>
      <c r="BS142" s="22" t="s">
        <v>38</v>
      </c>
    </row>
    <row r="143" spans="1:71" x14ac:dyDescent="0.25">
      <c r="A143" s="37">
        <v>125</v>
      </c>
      <c r="B143" s="266">
        <f>HASIL!C134</f>
        <v>44173.356666666703</v>
      </c>
      <c r="C143" s="266"/>
      <c r="D143" s="255">
        <f>HASIL!E134</f>
        <v>44173.357627314799</v>
      </c>
      <c r="E143" s="256"/>
      <c r="F143" s="192">
        <f>HASIL!G134</f>
        <v>44173.357627314799</v>
      </c>
      <c r="G143" s="46" t="str">
        <f>HASIL!B134</f>
        <v>SUMASTRI SUSANTI</v>
      </c>
      <c r="H143" s="83">
        <f>HASIL!H134</f>
        <v>5</v>
      </c>
      <c r="I143" s="122">
        <f t="shared" si="1181"/>
        <v>5</v>
      </c>
      <c r="J143" s="83">
        <f>HASIL!J134</f>
        <v>5</v>
      </c>
      <c r="K143" s="122">
        <f t="shared" ref="K143" si="2244">J143</f>
        <v>5</v>
      </c>
      <c r="L143" s="83">
        <f>HASIL!L134</f>
        <v>0</v>
      </c>
      <c r="M143" s="122">
        <f t="shared" ref="M143" si="2245">L143</f>
        <v>0</v>
      </c>
      <c r="N143" s="83">
        <f>HASIL!N134</f>
        <v>5</v>
      </c>
      <c r="O143" s="122">
        <f t="shared" ref="O143" si="2246">N143</f>
        <v>5</v>
      </c>
      <c r="P143" s="83">
        <f>HASIL!P134</f>
        <v>5</v>
      </c>
      <c r="Q143" s="122">
        <f t="shared" ref="Q143" si="2247">P143</f>
        <v>5</v>
      </c>
      <c r="R143" s="83">
        <f>HASIL!R134</f>
        <v>5</v>
      </c>
      <c r="S143" s="122">
        <f t="shared" ref="S143" si="2248">R143</f>
        <v>5</v>
      </c>
      <c r="T143" s="83">
        <f>HASIL!T134</f>
        <v>0</v>
      </c>
      <c r="U143" s="122">
        <f t="shared" ref="U143" si="2249">T143</f>
        <v>0</v>
      </c>
      <c r="V143" s="83">
        <f>HASIL!V134</f>
        <v>5</v>
      </c>
      <c r="W143" s="122">
        <f t="shared" ref="W143" si="2250">V143</f>
        <v>5</v>
      </c>
      <c r="X143" s="83">
        <f>HASIL!X134</f>
        <v>0</v>
      </c>
      <c r="Y143" s="122">
        <f t="shared" ref="Y143" si="2251">X143</f>
        <v>0</v>
      </c>
      <c r="Z143" s="83">
        <f>HASIL!Z134</f>
        <v>5</v>
      </c>
      <c r="AA143" s="122">
        <f t="shared" ref="AA143" si="2252">Z143</f>
        <v>5</v>
      </c>
      <c r="AB143" s="83">
        <f>HASIL!AB134</f>
        <v>0</v>
      </c>
      <c r="AC143" s="122">
        <f t="shared" ref="AC143" si="2253">AB143</f>
        <v>0</v>
      </c>
      <c r="AD143" s="83">
        <f>HASIL!AD134</f>
        <v>5</v>
      </c>
      <c r="AE143" s="122">
        <f t="shared" ref="AE143" si="2254">AD143</f>
        <v>5</v>
      </c>
      <c r="AF143" s="83">
        <f>HASIL!AF134</f>
        <v>5</v>
      </c>
      <c r="AG143" s="122">
        <f t="shared" ref="AG143" si="2255">AF143</f>
        <v>5</v>
      </c>
      <c r="AH143" s="83">
        <f>HASIL!AH134</f>
        <v>5</v>
      </c>
      <c r="AI143" s="122">
        <f t="shared" ref="AI143" si="2256">AH143</f>
        <v>5</v>
      </c>
      <c r="AJ143" s="83">
        <f>HASIL!AJ134</f>
        <v>5</v>
      </c>
      <c r="AK143" s="122">
        <f t="shared" ref="AK143" si="2257">AJ143</f>
        <v>5</v>
      </c>
      <c r="AL143" s="83">
        <f>HASIL!AL134</f>
        <v>5</v>
      </c>
      <c r="AM143" s="122">
        <f t="shared" ref="AM143" si="2258">AL143</f>
        <v>5</v>
      </c>
      <c r="AN143" s="83">
        <f>HASIL!AN134</f>
        <v>5</v>
      </c>
      <c r="AO143" s="122">
        <f t="shared" ref="AO143" si="2259">AN143</f>
        <v>5</v>
      </c>
      <c r="AP143" s="83">
        <f>HASIL!AP134</f>
        <v>5</v>
      </c>
      <c r="AQ143" s="122">
        <f t="shared" ref="AQ143" si="2260">AP143</f>
        <v>5</v>
      </c>
      <c r="AR143" s="83">
        <f>HASIL!AR134</f>
        <v>0</v>
      </c>
      <c r="AS143" s="122">
        <f t="shared" ref="AS143" si="2261">AR143</f>
        <v>0</v>
      </c>
      <c r="AT143" s="83">
        <f>HASIL!AT134</f>
        <v>5</v>
      </c>
      <c r="AU143" s="122">
        <f t="shared" si="1177"/>
        <v>5</v>
      </c>
      <c r="AV143" s="47">
        <f>HASIL!AV134</f>
        <v>15</v>
      </c>
      <c r="AW143" s="47">
        <f>HASIL!AW134</f>
        <v>5</v>
      </c>
      <c r="AX143" s="23">
        <f>HASIL!AX134</f>
        <v>75</v>
      </c>
      <c r="AY143" s="24">
        <f t="shared" si="1178"/>
        <v>75</v>
      </c>
      <c r="AZ143" s="113" t="str">
        <f>IF(AY143&lt;$P$8,"-",IF(AY143&gt;=$P$8,"v"))</f>
        <v>v</v>
      </c>
      <c r="BA143" s="113" t="str">
        <f>IF(AY143&lt;$P$8,"v",IF(AY143&gt;=$P$8,"-"))</f>
        <v>-</v>
      </c>
      <c r="BB143" s="114" t="str">
        <f>IF(AY143&gt;=$P$8+20,"Pengayaan",IF(AY143&gt;=$P$8,"Tuntas",IF(AY143&lt;$P$8,"Remedial")))</f>
        <v>Tuntas</v>
      </c>
      <c r="BE143" s="22">
        <v>125</v>
      </c>
      <c r="BF143" s="82" t="str">
        <f t="shared" si="1179"/>
        <v/>
      </c>
      <c r="BG143" s="110" t="s">
        <v>35</v>
      </c>
      <c r="BH143" s="22" t="s">
        <v>36</v>
      </c>
      <c r="BI143" s="22" t="s">
        <v>37</v>
      </c>
      <c r="BJ143" s="22" t="s">
        <v>38</v>
      </c>
      <c r="BN143" s="22">
        <v>125</v>
      </c>
      <c r="BO143" s="27" t="str">
        <f t="shared" si="1180"/>
        <v/>
      </c>
      <c r="BP143" s="110" t="s">
        <v>35</v>
      </c>
      <c r="BQ143" s="22" t="s">
        <v>36</v>
      </c>
      <c r="BR143" s="22" t="s">
        <v>37</v>
      </c>
      <c r="BS143" s="22" t="s">
        <v>38</v>
      </c>
    </row>
    <row r="144" spans="1:71" x14ac:dyDescent="0.25">
      <c r="A144" s="38">
        <v>126</v>
      </c>
      <c r="B144" s="266">
        <f>HASIL!C135</f>
        <v>44173.325682870403</v>
      </c>
      <c r="C144" s="266"/>
      <c r="D144" s="255">
        <f>HASIL!E135</f>
        <v>44173.357928240701</v>
      </c>
      <c r="E144" s="256"/>
      <c r="F144" s="192">
        <f>HASIL!G135</f>
        <v>44173.357928240701</v>
      </c>
      <c r="G144" s="46" t="str">
        <f>HASIL!B135</f>
        <v>HILWA PUTRI</v>
      </c>
      <c r="H144" s="83">
        <f>HASIL!H135</f>
        <v>5</v>
      </c>
      <c r="I144" s="122">
        <f t="shared" si="1181"/>
        <v>5</v>
      </c>
      <c r="J144" s="83">
        <f>HASIL!J135</f>
        <v>0</v>
      </c>
      <c r="K144" s="122">
        <f t="shared" ref="K144" si="2262">J144</f>
        <v>0</v>
      </c>
      <c r="L144" s="83">
        <f>HASIL!L135</f>
        <v>0</v>
      </c>
      <c r="M144" s="122">
        <f t="shared" ref="M144" si="2263">L144</f>
        <v>0</v>
      </c>
      <c r="N144" s="83">
        <f>HASIL!N135</f>
        <v>5</v>
      </c>
      <c r="O144" s="122">
        <f t="shared" ref="O144" si="2264">N144</f>
        <v>5</v>
      </c>
      <c r="P144" s="83">
        <f>HASIL!P135</f>
        <v>5</v>
      </c>
      <c r="Q144" s="122">
        <f t="shared" ref="Q144" si="2265">P144</f>
        <v>5</v>
      </c>
      <c r="R144" s="83">
        <f>HASIL!R135</f>
        <v>5</v>
      </c>
      <c r="S144" s="122">
        <f t="shared" ref="S144" si="2266">R144</f>
        <v>5</v>
      </c>
      <c r="T144" s="83">
        <f>HASIL!T135</f>
        <v>5</v>
      </c>
      <c r="U144" s="122">
        <f t="shared" ref="U144" si="2267">T144</f>
        <v>5</v>
      </c>
      <c r="V144" s="83">
        <f>HASIL!V135</f>
        <v>5</v>
      </c>
      <c r="W144" s="122">
        <f t="shared" ref="W144" si="2268">V144</f>
        <v>5</v>
      </c>
      <c r="X144" s="83">
        <f>HASIL!X135</f>
        <v>5</v>
      </c>
      <c r="Y144" s="122">
        <f t="shared" ref="Y144" si="2269">X144</f>
        <v>5</v>
      </c>
      <c r="Z144" s="83">
        <f>HASIL!Z135</f>
        <v>5</v>
      </c>
      <c r="AA144" s="122">
        <f t="shared" ref="AA144" si="2270">Z144</f>
        <v>5</v>
      </c>
      <c r="AB144" s="83">
        <f>HASIL!AB135</f>
        <v>5</v>
      </c>
      <c r="AC144" s="122">
        <f t="shared" ref="AC144" si="2271">AB144</f>
        <v>5</v>
      </c>
      <c r="AD144" s="83">
        <f>HASIL!AD135</f>
        <v>5</v>
      </c>
      <c r="AE144" s="122">
        <f t="shared" ref="AE144" si="2272">AD144</f>
        <v>5</v>
      </c>
      <c r="AF144" s="83">
        <f>HASIL!AF135</f>
        <v>5</v>
      </c>
      <c r="AG144" s="122">
        <f t="shared" ref="AG144" si="2273">AF144</f>
        <v>5</v>
      </c>
      <c r="AH144" s="83">
        <f>HASIL!AH135</f>
        <v>0</v>
      </c>
      <c r="AI144" s="122">
        <f t="shared" ref="AI144" si="2274">AH144</f>
        <v>0</v>
      </c>
      <c r="AJ144" s="83">
        <f>HASIL!AJ135</f>
        <v>5</v>
      </c>
      <c r="AK144" s="122">
        <f t="shared" ref="AK144" si="2275">AJ144</f>
        <v>5</v>
      </c>
      <c r="AL144" s="83">
        <f>HASIL!AL135</f>
        <v>5</v>
      </c>
      <c r="AM144" s="122">
        <f t="shared" ref="AM144" si="2276">AL144</f>
        <v>5</v>
      </c>
      <c r="AN144" s="83">
        <f>HASIL!AN135</f>
        <v>5</v>
      </c>
      <c r="AO144" s="122">
        <f t="shared" ref="AO144" si="2277">AN144</f>
        <v>5</v>
      </c>
      <c r="AP144" s="83">
        <f>HASIL!AP135</f>
        <v>5</v>
      </c>
      <c r="AQ144" s="122">
        <f t="shared" ref="AQ144" si="2278">AP144</f>
        <v>5</v>
      </c>
      <c r="AR144" s="83">
        <f>HASIL!AR135</f>
        <v>5</v>
      </c>
      <c r="AS144" s="122">
        <f t="shared" ref="AS144" si="2279">AR144</f>
        <v>5</v>
      </c>
      <c r="AT144" s="83">
        <f>HASIL!AT135</f>
        <v>5</v>
      </c>
      <c r="AU144" s="122">
        <f t="shared" si="1177"/>
        <v>5</v>
      </c>
      <c r="AV144" s="47">
        <f>HASIL!AV135</f>
        <v>17</v>
      </c>
      <c r="AW144" s="47">
        <f>HASIL!AW135</f>
        <v>3</v>
      </c>
      <c r="AX144" s="23">
        <f>HASIL!AX135</f>
        <v>85</v>
      </c>
      <c r="AY144" s="24">
        <f t="shared" si="1178"/>
        <v>85</v>
      </c>
      <c r="AZ144" s="113" t="str">
        <f>IF(AY144&lt;$P$8,"-",IF(AY144&gt;=$P$8,"v"))</f>
        <v>v</v>
      </c>
      <c r="BA144" s="113" t="str">
        <f>IF(AY144&lt;$P$8,"v",IF(AY144&gt;=$P$8,"-"))</f>
        <v>-</v>
      </c>
      <c r="BB144" s="114" t="str">
        <f>IF(AY144&gt;=$P$8+20,"Pengayaan",IF(AY144&gt;=$P$8,"Tuntas",IF(AY144&lt;$P$8,"Remedial")))</f>
        <v>Tuntas</v>
      </c>
      <c r="BE144" s="22">
        <v>126</v>
      </c>
      <c r="BF144" s="82" t="str">
        <f t="shared" si="1179"/>
        <v/>
      </c>
      <c r="BG144" s="110" t="s">
        <v>35</v>
      </c>
      <c r="BH144" s="22" t="s">
        <v>36</v>
      </c>
      <c r="BI144" s="22" t="s">
        <v>37</v>
      </c>
      <c r="BJ144" s="22" t="s">
        <v>38</v>
      </c>
      <c r="BN144" s="22">
        <v>126</v>
      </c>
      <c r="BO144" s="27" t="str">
        <f t="shared" si="1180"/>
        <v/>
      </c>
      <c r="BP144" s="110" t="s">
        <v>35</v>
      </c>
      <c r="BQ144" s="22" t="s">
        <v>36</v>
      </c>
      <c r="BR144" s="22" t="s">
        <v>37</v>
      </c>
      <c r="BS144" s="22" t="s">
        <v>38</v>
      </c>
    </row>
    <row r="145" spans="1:71" x14ac:dyDescent="0.25">
      <c r="A145" s="37">
        <v>127</v>
      </c>
      <c r="B145" s="266">
        <f>HASIL!C136</f>
        <v>44173.312627314801</v>
      </c>
      <c r="C145" s="266"/>
      <c r="D145" s="255">
        <f>HASIL!E136</f>
        <v>44173.357951388898</v>
      </c>
      <c r="E145" s="256"/>
      <c r="F145" s="192">
        <f>HASIL!G136</f>
        <v>44173.357951388898</v>
      </c>
      <c r="G145" s="46" t="str">
        <f>HASIL!B136</f>
        <v>NURAISAH YULIANA</v>
      </c>
      <c r="H145" s="83">
        <f>HASIL!H136</f>
        <v>0</v>
      </c>
      <c r="I145" s="122">
        <f t="shared" si="1181"/>
        <v>0</v>
      </c>
      <c r="J145" s="83">
        <f>HASIL!J136</f>
        <v>5</v>
      </c>
      <c r="K145" s="122">
        <f t="shared" ref="K145" si="2280">J145</f>
        <v>5</v>
      </c>
      <c r="L145" s="83">
        <f>HASIL!L136</f>
        <v>0</v>
      </c>
      <c r="M145" s="122">
        <f t="shared" ref="M145" si="2281">L145</f>
        <v>0</v>
      </c>
      <c r="N145" s="83">
        <f>HASIL!N136</f>
        <v>5</v>
      </c>
      <c r="O145" s="122">
        <f t="shared" ref="O145" si="2282">N145</f>
        <v>5</v>
      </c>
      <c r="P145" s="83">
        <f>HASIL!P136</f>
        <v>5</v>
      </c>
      <c r="Q145" s="122">
        <f t="shared" ref="Q145" si="2283">P145</f>
        <v>5</v>
      </c>
      <c r="R145" s="83">
        <f>HASIL!R136</f>
        <v>5</v>
      </c>
      <c r="S145" s="122">
        <f t="shared" ref="S145" si="2284">R145</f>
        <v>5</v>
      </c>
      <c r="T145" s="83">
        <f>HASIL!T136</f>
        <v>5</v>
      </c>
      <c r="U145" s="122">
        <f t="shared" ref="U145" si="2285">T145</f>
        <v>5</v>
      </c>
      <c r="V145" s="83">
        <f>HASIL!V136</f>
        <v>5</v>
      </c>
      <c r="W145" s="122">
        <f t="shared" ref="W145" si="2286">V145</f>
        <v>5</v>
      </c>
      <c r="X145" s="83">
        <f>HASIL!X136</f>
        <v>5</v>
      </c>
      <c r="Y145" s="122">
        <f t="shared" ref="Y145" si="2287">X145</f>
        <v>5</v>
      </c>
      <c r="Z145" s="83">
        <f>HASIL!Z136</f>
        <v>5</v>
      </c>
      <c r="AA145" s="122">
        <f t="shared" ref="AA145" si="2288">Z145</f>
        <v>5</v>
      </c>
      <c r="AB145" s="83">
        <f>HASIL!AB136</f>
        <v>5</v>
      </c>
      <c r="AC145" s="122">
        <f t="shared" ref="AC145" si="2289">AB145</f>
        <v>5</v>
      </c>
      <c r="AD145" s="83">
        <f>HASIL!AD136</f>
        <v>5</v>
      </c>
      <c r="AE145" s="122">
        <f t="shared" ref="AE145" si="2290">AD145</f>
        <v>5</v>
      </c>
      <c r="AF145" s="83">
        <f>HASIL!AF136</f>
        <v>5</v>
      </c>
      <c r="AG145" s="122">
        <f t="shared" ref="AG145" si="2291">AF145</f>
        <v>5</v>
      </c>
      <c r="AH145" s="83">
        <f>HASIL!AH136</f>
        <v>5</v>
      </c>
      <c r="AI145" s="122">
        <f t="shared" ref="AI145" si="2292">AH145</f>
        <v>5</v>
      </c>
      <c r="AJ145" s="83">
        <f>HASIL!AJ136</f>
        <v>5</v>
      </c>
      <c r="AK145" s="122">
        <f t="shared" ref="AK145" si="2293">AJ145</f>
        <v>5</v>
      </c>
      <c r="AL145" s="83">
        <f>HASIL!AL136</f>
        <v>5</v>
      </c>
      <c r="AM145" s="122">
        <f t="shared" ref="AM145" si="2294">AL145</f>
        <v>5</v>
      </c>
      <c r="AN145" s="83">
        <f>HASIL!AN136</f>
        <v>5</v>
      </c>
      <c r="AO145" s="122">
        <f t="shared" ref="AO145" si="2295">AN145</f>
        <v>5</v>
      </c>
      <c r="AP145" s="83">
        <f>HASIL!AP136</f>
        <v>5</v>
      </c>
      <c r="AQ145" s="122">
        <f t="shared" ref="AQ145" si="2296">AP145</f>
        <v>5</v>
      </c>
      <c r="AR145" s="83">
        <f>HASIL!AR136</f>
        <v>5</v>
      </c>
      <c r="AS145" s="122">
        <f t="shared" ref="AS145" si="2297">AR145</f>
        <v>5</v>
      </c>
      <c r="AT145" s="83">
        <f>HASIL!AT136</f>
        <v>5</v>
      </c>
      <c r="AU145" s="122">
        <f t="shared" si="1177"/>
        <v>5</v>
      </c>
      <c r="AV145" s="47">
        <f>HASIL!AV136</f>
        <v>18</v>
      </c>
      <c r="AW145" s="47">
        <f>HASIL!AW136</f>
        <v>2</v>
      </c>
      <c r="AX145" s="23">
        <f>HASIL!AX136</f>
        <v>90</v>
      </c>
      <c r="AY145" s="24">
        <f t="shared" si="1178"/>
        <v>90</v>
      </c>
      <c r="AZ145" s="113" t="str">
        <f>IF(AY145&lt;$P$8,"-",IF(AY145&gt;=$P$8,"v"))</f>
        <v>v</v>
      </c>
      <c r="BA145" s="113" t="str">
        <f>IF(AY145&lt;$P$8,"v",IF(AY145&gt;=$P$8,"-"))</f>
        <v>-</v>
      </c>
      <c r="BB145" s="114" t="str">
        <f>IF(AY145&gt;=$P$8+20,"Pengayaan",IF(AY145&gt;=$P$8,"Tuntas",IF(AY145&lt;$P$8,"Remedial")))</f>
        <v>Tuntas</v>
      </c>
      <c r="BE145" s="22">
        <v>127</v>
      </c>
      <c r="BF145" s="82" t="str">
        <f t="shared" si="1179"/>
        <v/>
      </c>
      <c r="BG145" s="110" t="s">
        <v>35</v>
      </c>
      <c r="BH145" s="22" t="s">
        <v>36</v>
      </c>
      <c r="BI145" s="22" t="s">
        <v>37</v>
      </c>
      <c r="BJ145" s="22" t="s">
        <v>38</v>
      </c>
      <c r="BN145" s="22">
        <v>127</v>
      </c>
      <c r="BO145" s="27" t="str">
        <f t="shared" si="1180"/>
        <v/>
      </c>
      <c r="BP145" s="110" t="s">
        <v>35</v>
      </c>
      <c r="BQ145" s="22" t="s">
        <v>36</v>
      </c>
      <c r="BR145" s="22" t="s">
        <v>37</v>
      </c>
      <c r="BS145" s="22" t="s">
        <v>38</v>
      </c>
    </row>
    <row r="146" spans="1:71" x14ac:dyDescent="0.25">
      <c r="A146" s="38">
        <v>128</v>
      </c>
      <c r="B146" s="266">
        <f>HASIL!C137</f>
        <v>44173.355358796303</v>
      </c>
      <c r="C146" s="266"/>
      <c r="D146" s="255">
        <f>HASIL!E137</f>
        <v>44173.360532407401</v>
      </c>
      <c r="E146" s="256"/>
      <c r="F146" s="192">
        <f>HASIL!G137</f>
        <v>44173.360532407401</v>
      </c>
      <c r="G146" s="46" t="str">
        <f>HASIL!B137</f>
        <v>ALI SHADIKIN</v>
      </c>
      <c r="H146" s="83">
        <f>HASIL!H137</f>
        <v>0</v>
      </c>
      <c r="I146" s="122">
        <f t="shared" si="1181"/>
        <v>0</v>
      </c>
      <c r="J146" s="83">
        <f>HASIL!J137</f>
        <v>0</v>
      </c>
      <c r="K146" s="122">
        <f t="shared" ref="K146" si="2298">J146</f>
        <v>0</v>
      </c>
      <c r="L146" s="83">
        <f>HASIL!L137</f>
        <v>0</v>
      </c>
      <c r="M146" s="122">
        <f t="shared" ref="M146" si="2299">L146</f>
        <v>0</v>
      </c>
      <c r="N146" s="83">
        <f>HASIL!N137</f>
        <v>0</v>
      </c>
      <c r="O146" s="122">
        <f t="shared" ref="O146" si="2300">N146</f>
        <v>0</v>
      </c>
      <c r="P146" s="83">
        <f>HASIL!P137</f>
        <v>0</v>
      </c>
      <c r="Q146" s="122">
        <f t="shared" ref="Q146" si="2301">P146</f>
        <v>0</v>
      </c>
      <c r="R146" s="83">
        <f>HASIL!R137</f>
        <v>0</v>
      </c>
      <c r="S146" s="122">
        <f t="shared" ref="S146" si="2302">R146</f>
        <v>0</v>
      </c>
      <c r="T146" s="83">
        <f>HASIL!T137</f>
        <v>0</v>
      </c>
      <c r="U146" s="122">
        <f t="shared" ref="U146" si="2303">T146</f>
        <v>0</v>
      </c>
      <c r="V146" s="83">
        <f>HASIL!V137</f>
        <v>0</v>
      </c>
      <c r="W146" s="122">
        <f t="shared" ref="W146" si="2304">V146</f>
        <v>0</v>
      </c>
      <c r="X146" s="83">
        <f>HASIL!X137</f>
        <v>0</v>
      </c>
      <c r="Y146" s="122">
        <f t="shared" ref="Y146" si="2305">X146</f>
        <v>0</v>
      </c>
      <c r="Z146" s="83">
        <f>HASIL!Z137</f>
        <v>0</v>
      </c>
      <c r="AA146" s="122">
        <f t="shared" ref="AA146" si="2306">Z146</f>
        <v>0</v>
      </c>
      <c r="AB146" s="83">
        <f>HASIL!AB137</f>
        <v>5</v>
      </c>
      <c r="AC146" s="122">
        <f t="shared" ref="AC146" si="2307">AB146</f>
        <v>5</v>
      </c>
      <c r="AD146" s="83">
        <f>HASIL!AD137</f>
        <v>0</v>
      </c>
      <c r="AE146" s="122">
        <f t="shared" ref="AE146" si="2308">AD146</f>
        <v>0</v>
      </c>
      <c r="AF146" s="83">
        <f>HASIL!AF137</f>
        <v>0</v>
      </c>
      <c r="AG146" s="122">
        <f t="shared" ref="AG146" si="2309">AF146</f>
        <v>0</v>
      </c>
      <c r="AH146" s="83">
        <f>HASIL!AH137</f>
        <v>0</v>
      </c>
      <c r="AI146" s="122">
        <f t="shared" ref="AI146" si="2310">AH146</f>
        <v>0</v>
      </c>
      <c r="AJ146" s="83">
        <f>HASIL!AJ137</f>
        <v>0</v>
      </c>
      <c r="AK146" s="122">
        <f t="shared" ref="AK146" si="2311">AJ146</f>
        <v>0</v>
      </c>
      <c r="AL146" s="83">
        <f>HASIL!AL137</f>
        <v>0</v>
      </c>
      <c r="AM146" s="122">
        <f t="shared" ref="AM146" si="2312">AL146</f>
        <v>0</v>
      </c>
      <c r="AN146" s="83">
        <f>HASIL!AN137</f>
        <v>5</v>
      </c>
      <c r="AO146" s="122">
        <f t="shared" ref="AO146" si="2313">AN146</f>
        <v>5</v>
      </c>
      <c r="AP146" s="83">
        <f>HASIL!AP137</f>
        <v>0</v>
      </c>
      <c r="AQ146" s="122">
        <f t="shared" ref="AQ146" si="2314">AP146</f>
        <v>0</v>
      </c>
      <c r="AR146" s="83">
        <f>HASIL!AR137</f>
        <v>0</v>
      </c>
      <c r="AS146" s="122">
        <f t="shared" ref="AS146" si="2315">AR146</f>
        <v>0</v>
      </c>
      <c r="AT146" s="83">
        <f>HASIL!AT137</f>
        <v>0</v>
      </c>
      <c r="AU146" s="122">
        <f t="shared" si="1177"/>
        <v>0</v>
      </c>
      <c r="AV146" s="47">
        <f>HASIL!AV137</f>
        <v>2</v>
      </c>
      <c r="AW146" s="47">
        <f>HASIL!AW137</f>
        <v>18</v>
      </c>
      <c r="AX146" s="23">
        <f>HASIL!AX137</f>
        <v>10</v>
      </c>
      <c r="AY146" s="24">
        <f t="shared" si="1178"/>
        <v>10</v>
      </c>
      <c r="AZ146" s="113" t="str">
        <f>IF(AY146&lt;$P$8,"-",IF(AY146&gt;=$P$8,"v"))</f>
        <v>-</v>
      </c>
      <c r="BA146" s="113" t="str">
        <f>IF(AY146&lt;$P$8,"v",IF(AY146&gt;=$P$8,"-"))</f>
        <v>v</v>
      </c>
      <c r="BB146" s="114" t="str">
        <f>IF(AY146&gt;=$P$8+20,"Pengayaan",IF(AY146&gt;=$P$8,"Tuntas",IF(AY146&lt;$P$8,"Remedial")))</f>
        <v>Remedial</v>
      </c>
      <c r="BE146" s="22">
        <v>128</v>
      </c>
      <c r="BF146" s="82" t="str">
        <f t="shared" si="1179"/>
        <v/>
      </c>
      <c r="BG146" s="110" t="s">
        <v>35</v>
      </c>
      <c r="BH146" s="22" t="s">
        <v>36</v>
      </c>
      <c r="BI146" s="22" t="s">
        <v>37</v>
      </c>
      <c r="BJ146" s="22" t="s">
        <v>38</v>
      </c>
      <c r="BN146" s="22">
        <v>128</v>
      </c>
      <c r="BO146" s="27" t="str">
        <f t="shared" si="1180"/>
        <v/>
      </c>
      <c r="BP146" s="110" t="s">
        <v>35</v>
      </c>
      <c r="BQ146" s="22" t="s">
        <v>36</v>
      </c>
      <c r="BR146" s="22" t="s">
        <v>37</v>
      </c>
      <c r="BS146" s="22" t="s">
        <v>38</v>
      </c>
    </row>
    <row r="147" spans="1:71" x14ac:dyDescent="0.25">
      <c r="A147" s="37">
        <v>129</v>
      </c>
      <c r="B147" s="266">
        <f>HASIL!C138</f>
        <v>44173.325972222199</v>
      </c>
      <c r="C147" s="266"/>
      <c r="D147" s="255">
        <f>HASIL!E138</f>
        <v>44173.360706018502</v>
      </c>
      <c r="E147" s="256"/>
      <c r="F147" s="192">
        <f>HASIL!G138</f>
        <v>44173.360706018502</v>
      </c>
      <c r="G147" s="46" t="str">
        <f>HASIL!B138</f>
        <v>RANTI OKTAVIA</v>
      </c>
      <c r="H147" s="83">
        <f>HASIL!H138</f>
        <v>0</v>
      </c>
      <c r="I147" s="122">
        <f t="shared" si="1181"/>
        <v>0</v>
      </c>
      <c r="J147" s="83">
        <f>HASIL!J138</f>
        <v>5</v>
      </c>
      <c r="K147" s="122">
        <f t="shared" ref="K147" si="2316">J147</f>
        <v>5</v>
      </c>
      <c r="L147" s="83">
        <f>HASIL!L138</f>
        <v>0</v>
      </c>
      <c r="M147" s="122">
        <f t="shared" ref="M147" si="2317">L147</f>
        <v>0</v>
      </c>
      <c r="N147" s="83">
        <f>HASIL!N138</f>
        <v>5</v>
      </c>
      <c r="O147" s="122">
        <f t="shared" ref="O147" si="2318">N147</f>
        <v>5</v>
      </c>
      <c r="P147" s="83">
        <f>HASIL!P138</f>
        <v>5</v>
      </c>
      <c r="Q147" s="122">
        <f t="shared" ref="Q147" si="2319">P147</f>
        <v>5</v>
      </c>
      <c r="R147" s="83">
        <f>HASIL!R138</f>
        <v>5</v>
      </c>
      <c r="S147" s="122">
        <f t="shared" ref="S147" si="2320">R147</f>
        <v>5</v>
      </c>
      <c r="T147" s="83">
        <f>HASIL!T138</f>
        <v>5</v>
      </c>
      <c r="U147" s="122">
        <f t="shared" ref="U147" si="2321">T147</f>
        <v>5</v>
      </c>
      <c r="V147" s="83">
        <f>HASIL!V138</f>
        <v>0</v>
      </c>
      <c r="W147" s="122">
        <f t="shared" ref="W147" si="2322">V147</f>
        <v>0</v>
      </c>
      <c r="X147" s="83">
        <f>HASIL!X138</f>
        <v>0</v>
      </c>
      <c r="Y147" s="122">
        <f t="shared" ref="Y147" si="2323">X147</f>
        <v>0</v>
      </c>
      <c r="Z147" s="83">
        <f>HASIL!Z138</f>
        <v>5</v>
      </c>
      <c r="AA147" s="122">
        <f t="shared" ref="AA147" si="2324">Z147</f>
        <v>5</v>
      </c>
      <c r="AB147" s="83">
        <f>HASIL!AB138</f>
        <v>0</v>
      </c>
      <c r="AC147" s="122">
        <f t="shared" ref="AC147" si="2325">AB147</f>
        <v>0</v>
      </c>
      <c r="AD147" s="83">
        <f>HASIL!AD138</f>
        <v>0</v>
      </c>
      <c r="AE147" s="122">
        <f t="shared" ref="AE147" si="2326">AD147</f>
        <v>0</v>
      </c>
      <c r="AF147" s="83">
        <f>HASIL!AF138</f>
        <v>5</v>
      </c>
      <c r="AG147" s="122">
        <f t="shared" ref="AG147" si="2327">AF147</f>
        <v>5</v>
      </c>
      <c r="AH147" s="83">
        <f>HASIL!AH138</f>
        <v>0</v>
      </c>
      <c r="AI147" s="122">
        <f t="shared" ref="AI147" si="2328">AH147</f>
        <v>0</v>
      </c>
      <c r="AJ147" s="83">
        <f>HASIL!AJ138</f>
        <v>0</v>
      </c>
      <c r="AK147" s="122">
        <f t="shared" ref="AK147" si="2329">AJ147</f>
        <v>0</v>
      </c>
      <c r="AL147" s="83">
        <f>HASIL!AL138</f>
        <v>0</v>
      </c>
      <c r="AM147" s="122">
        <f t="shared" ref="AM147" si="2330">AL147</f>
        <v>0</v>
      </c>
      <c r="AN147" s="83">
        <f>HASIL!AN138</f>
        <v>5</v>
      </c>
      <c r="AO147" s="122">
        <f t="shared" ref="AO147" si="2331">AN147</f>
        <v>5</v>
      </c>
      <c r="AP147" s="83">
        <f>HASIL!AP138</f>
        <v>5</v>
      </c>
      <c r="AQ147" s="122">
        <f t="shared" ref="AQ147" si="2332">AP147</f>
        <v>5</v>
      </c>
      <c r="AR147" s="83">
        <f>HASIL!AR138</f>
        <v>0</v>
      </c>
      <c r="AS147" s="122">
        <f t="shared" ref="AS147" si="2333">AR147</f>
        <v>0</v>
      </c>
      <c r="AT147" s="83">
        <f>HASIL!AT138</f>
        <v>5</v>
      </c>
      <c r="AU147" s="122">
        <f t="shared" ref="AU147:AU210" si="2334">AT147</f>
        <v>5</v>
      </c>
      <c r="AV147" s="47">
        <f>HASIL!AV138</f>
        <v>10</v>
      </c>
      <c r="AW147" s="47">
        <f>HASIL!AW138</f>
        <v>10</v>
      </c>
      <c r="AX147" s="23">
        <f>HASIL!AX138</f>
        <v>50</v>
      </c>
      <c r="AY147" s="24">
        <f t="shared" ref="AY147:AY210" si="2335">(AX147/$W$233)*100</f>
        <v>50</v>
      </c>
      <c r="AZ147" s="113" t="str">
        <f>IF(AY147&lt;$P$8,"-",IF(AY147&gt;=$P$8,"v"))</f>
        <v>-</v>
      </c>
      <c r="BA147" s="113" t="str">
        <f>IF(AY147&lt;$P$8,"v",IF(AY147&gt;=$P$8,"-"))</f>
        <v>v</v>
      </c>
      <c r="BB147" s="114" t="str">
        <f>IF(AY147&gt;=$P$8+20,"Pengayaan",IF(AY147&gt;=$P$8,"Tuntas",IF(AY147&lt;$P$8,"Remedial")))</f>
        <v>Remedial</v>
      </c>
      <c r="BE147" s="22">
        <v>129</v>
      </c>
      <c r="BF147" s="82" t="str">
        <f t="shared" ref="BF147:BF210" si="2336">IFERROR(INDEX($G$19:$G$92,SUMPRODUCT(SMALL((($BB$19:$BB$92="Remedial")*$A$19:$A$92)+(($BB$19:$BB$92&lt;&gt;"Remedial")*1000),ROW($A129)))),"")</f>
        <v/>
      </c>
      <c r="BG147" s="110" t="s">
        <v>35</v>
      </c>
      <c r="BH147" s="22" t="s">
        <v>36</v>
      </c>
      <c r="BI147" s="22" t="s">
        <v>37</v>
      </c>
      <c r="BJ147" s="22" t="s">
        <v>38</v>
      </c>
      <c r="BN147" s="22">
        <v>129</v>
      </c>
      <c r="BO147" s="27" t="str">
        <f t="shared" ref="BO147:BO210" si="2337">IFERROR(INDEX($G$19:$G$92,SUMPRODUCT(SMALL((($BB$19:$BB$92="Pengayaan")*$A$19:$A$92)+(($BB$19:$BB$92&lt;&gt;"Pengayaan")*1000),ROW($A129)))),"")</f>
        <v/>
      </c>
      <c r="BP147" s="110" t="s">
        <v>35</v>
      </c>
      <c r="BQ147" s="22" t="s">
        <v>36</v>
      </c>
      <c r="BR147" s="22" t="s">
        <v>37</v>
      </c>
      <c r="BS147" s="22" t="s">
        <v>38</v>
      </c>
    </row>
    <row r="148" spans="1:71" x14ac:dyDescent="0.25">
      <c r="A148" s="38">
        <v>130</v>
      </c>
      <c r="B148" s="266">
        <f>HASIL!C139</f>
        <v>44173.339895833298</v>
      </c>
      <c r="C148" s="266"/>
      <c r="D148" s="255">
        <f>HASIL!E139</f>
        <v>44173.360983796301</v>
      </c>
      <c r="E148" s="256"/>
      <c r="F148" s="192">
        <f>HASIL!G139</f>
        <v>44173.360983796301</v>
      </c>
      <c r="G148" s="46" t="str">
        <f>HASIL!B139</f>
        <v>MARINI MARINI</v>
      </c>
      <c r="H148" s="83">
        <f>HASIL!H139</f>
        <v>0</v>
      </c>
      <c r="I148" s="122">
        <f t="shared" ref="I148:I211" si="2338">H148</f>
        <v>0</v>
      </c>
      <c r="J148" s="83">
        <f>HASIL!J139</f>
        <v>5</v>
      </c>
      <c r="K148" s="122">
        <f t="shared" ref="K148" si="2339">J148</f>
        <v>5</v>
      </c>
      <c r="L148" s="83">
        <f>HASIL!L139</f>
        <v>0</v>
      </c>
      <c r="M148" s="122">
        <f t="shared" ref="M148" si="2340">L148</f>
        <v>0</v>
      </c>
      <c r="N148" s="83">
        <f>HASIL!N139</f>
        <v>0</v>
      </c>
      <c r="O148" s="122">
        <f t="shared" ref="O148" si="2341">N148</f>
        <v>0</v>
      </c>
      <c r="P148" s="83">
        <f>HASIL!P139</f>
        <v>5</v>
      </c>
      <c r="Q148" s="122">
        <f t="shared" ref="Q148" si="2342">P148</f>
        <v>5</v>
      </c>
      <c r="R148" s="83">
        <f>HASIL!R139</f>
        <v>0</v>
      </c>
      <c r="S148" s="122">
        <f t="shared" ref="S148" si="2343">R148</f>
        <v>0</v>
      </c>
      <c r="T148" s="83">
        <f>HASIL!T139</f>
        <v>0</v>
      </c>
      <c r="U148" s="122">
        <f t="shared" ref="U148" si="2344">T148</f>
        <v>0</v>
      </c>
      <c r="V148" s="83">
        <f>HASIL!V139</f>
        <v>0</v>
      </c>
      <c r="W148" s="122">
        <f t="shared" ref="W148" si="2345">V148</f>
        <v>0</v>
      </c>
      <c r="X148" s="83">
        <f>HASIL!X139</f>
        <v>5</v>
      </c>
      <c r="Y148" s="122">
        <f t="shared" ref="Y148" si="2346">X148</f>
        <v>5</v>
      </c>
      <c r="Z148" s="83">
        <f>HASIL!Z139</f>
        <v>5</v>
      </c>
      <c r="AA148" s="122">
        <f t="shared" ref="AA148" si="2347">Z148</f>
        <v>5</v>
      </c>
      <c r="AB148" s="83">
        <f>HASIL!AB139</f>
        <v>0</v>
      </c>
      <c r="AC148" s="122">
        <f t="shared" ref="AC148" si="2348">AB148</f>
        <v>0</v>
      </c>
      <c r="AD148" s="83">
        <f>HASIL!AD139</f>
        <v>5</v>
      </c>
      <c r="AE148" s="122">
        <f t="shared" ref="AE148" si="2349">AD148</f>
        <v>5</v>
      </c>
      <c r="AF148" s="83">
        <f>HASIL!AF139</f>
        <v>5</v>
      </c>
      <c r="AG148" s="122">
        <f t="shared" ref="AG148" si="2350">AF148</f>
        <v>5</v>
      </c>
      <c r="AH148" s="83">
        <f>HASIL!AH139</f>
        <v>0</v>
      </c>
      <c r="AI148" s="122">
        <f t="shared" ref="AI148" si="2351">AH148</f>
        <v>0</v>
      </c>
      <c r="AJ148" s="83">
        <f>HASIL!AJ139</f>
        <v>5</v>
      </c>
      <c r="AK148" s="122">
        <f t="shared" ref="AK148" si="2352">AJ148</f>
        <v>5</v>
      </c>
      <c r="AL148" s="83">
        <f>HASIL!AL139</f>
        <v>0</v>
      </c>
      <c r="AM148" s="122">
        <f t="shared" ref="AM148" si="2353">AL148</f>
        <v>0</v>
      </c>
      <c r="AN148" s="83">
        <f>HASIL!AN139</f>
        <v>5</v>
      </c>
      <c r="AO148" s="122">
        <f t="shared" ref="AO148" si="2354">AN148</f>
        <v>5</v>
      </c>
      <c r="AP148" s="83">
        <f>HASIL!AP139</f>
        <v>0</v>
      </c>
      <c r="AQ148" s="122">
        <f t="shared" ref="AQ148" si="2355">AP148</f>
        <v>0</v>
      </c>
      <c r="AR148" s="83">
        <f>HASIL!AR139</f>
        <v>0</v>
      </c>
      <c r="AS148" s="122">
        <f t="shared" ref="AS148" si="2356">AR148</f>
        <v>0</v>
      </c>
      <c r="AT148" s="83">
        <f>HASIL!AT139</f>
        <v>5</v>
      </c>
      <c r="AU148" s="122">
        <f t="shared" si="2334"/>
        <v>5</v>
      </c>
      <c r="AV148" s="47">
        <f>HASIL!AV139</f>
        <v>9</v>
      </c>
      <c r="AW148" s="47">
        <f>HASIL!AW139</f>
        <v>11</v>
      </c>
      <c r="AX148" s="23">
        <f>HASIL!AX139</f>
        <v>45</v>
      </c>
      <c r="AY148" s="24">
        <f t="shared" si="2335"/>
        <v>45</v>
      </c>
      <c r="AZ148" s="113" t="str">
        <f>IF(AY148&lt;$P$8,"-",IF(AY148&gt;=$P$8,"v"))</f>
        <v>-</v>
      </c>
      <c r="BA148" s="113" t="str">
        <f>IF(AY148&lt;$P$8,"v",IF(AY148&gt;=$P$8,"-"))</f>
        <v>v</v>
      </c>
      <c r="BB148" s="114" t="str">
        <f>IF(AY148&gt;=$P$8+20,"Pengayaan",IF(AY148&gt;=$P$8,"Tuntas",IF(AY148&lt;$P$8,"Remedial")))</f>
        <v>Remedial</v>
      </c>
      <c r="BE148" s="22">
        <v>130</v>
      </c>
      <c r="BF148" s="82" t="str">
        <f t="shared" si="2336"/>
        <v/>
      </c>
      <c r="BG148" s="110" t="s">
        <v>35</v>
      </c>
      <c r="BH148" s="22" t="s">
        <v>36</v>
      </c>
      <c r="BI148" s="22" t="s">
        <v>37</v>
      </c>
      <c r="BJ148" s="22" t="s">
        <v>38</v>
      </c>
      <c r="BN148" s="22">
        <v>130</v>
      </c>
      <c r="BO148" s="27" t="str">
        <f t="shared" si="2337"/>
        <v/>
      </c>
      <c r="BP148" s="110" t="s">
        <v>35</v>
      </c>
      <c r="BQ148" s="22" t="s">
        <v>36</v>
      </c>
      <c r="BR148" s="22" t="s">
        <v>37</v>
      </c>
      <c r="BS148" s="22" t="s">
        <v>38</v>
      </c>
    </row>
    <row r="149" spans="1:71" x14ac:dyDescent="0.25">
      <c r="A149" s="37">
        <v>131</v>
      </c>
      <c r="B149" s="266">
        <f>HASIL!C140</f>
        <v>44173.3359837963</v>
      </c>
      <c r="C149" s="266"/>
      <c r="D149" s="255">
        <f>HASIL!E140</f>
        <v>44173.361296296302</v>
      </c>
      <c r="E149" s="256"/>
      <c r="F149" s="192">
        <f>HASIL!G140</f>
        <v>44173.361296296302</v>
      </c>
      <c r="G149" s="46" t="str">
        <f>HASIL!B140</f>
        <v>MUHAMMAD ALFARISHI</v>
      </c>
      <c r="H149" s="83">
        <f>HASIL!H140</f>
        <v>0</v>
      </c>
      <c r="I149" s="122">
        <f t="shared" si="2338"/>
        <v>0</v>
      </c>
      <c r="J149" s="83">
        <f>HASIL!J140</f>
        <v>0</v>
      </c>
      <c r="K149" s="122">
        <f t="shared" ref="K149" si="2357">J149</f>
        <v>0</v>
      </c>
      <c r="L149" s="83">
        <f>HASIL!L140</f>
        <v>0</v>
      </c>
      <c r="M149" s="122">
        <f t="shared" ref="M149" si="2358">L149</f>
        <v>0</v>
      </c>
      <c r="N149" s="83">
        <f>HASIL!N140</f>
        <v>0</v>
      </c>
      <c r="O149" s="122">
        <f t="shared" ref="O149" si="2359">N149</f>
        <v>0</v>
      </c>
      <c r="P149" s="83">
        <f>HASIL!P140</f>
        <v>0</v>
      </c>
      <c r="Q149" s="122">
        <f t="shared" ref="Q149" si="2360">P149</f>
        <v>0</v>
      </c>
      <c r="R149" s="83">
        <f>HASIL!R140</f>
        <v>0</v>
      </c>
      <c r="S149" s="122">
        <f t="shared" ref="S149" si="2361">R149</f>
        <v>0</v>
      </c>
      <c r="T149" s="83">
        <f>HASIL!T140</f>
        <v>5</v>
      </c>
      <c r="U149" s="122">
        <f t="shared" ref="U149" si="2362">T149</f>
        <v>5</v>
      </c>
      <c r="V149" s="83">
        <f>HASIL!V140</f>
        <v>0</v>
      </c>
      <c r="W149" s="122">
        <f t="shared" ref="W149" si="2363">V149</f>
        <v>0</v>
      </c>
      <c r="X149" s="83">
        <f>HASIL!X140</f>
        <v>0</v>
      </c>
      <c r="Y149" s="122">
        <f t="shared" ref="Y149" si="2364">X149</f>
        <v>0</v>
      </c>
      <c r="Z149" s="83">
        <f>HASIL!Z140</f>
        <v>5</v>
      </c>
      <c r="AA149" s="122">
        <f t="shared" ref="AA149" si="2365">Z149</f>
        <v>5</v>
      </c>
      <c r="AB149" s="83">
        <f>HASIL!AB140</f>
        <v>5</v>
      </c>
      <c r="AC149" s="122">
        <f t="shared" ref="AC149" si="2366">AB149</f>
        <v>5</v>
      </c>
      <c r="AD149" s="83">
        <f>HASIL!AD140</f>
        <v>0</v>
      </c>
      <c r="AE149" s="122">
        <f t="shared" ref="AE149" si="2367">AD149</f>
        <v>0</v>
      </c>
      <c r="AF149" s="83">
        <f>HASIL!AF140</f>
        <v>5</v>
      </c>
      <c r="AG149" s="122">
        <f t="shared" ref="AG149" si="2368">AF149</f>
        <v>5</v>
      </c>
      <c r="AH149" s="83">
        <f>HASIL!AH140</f>
        <v>5</v>
      </c>
      <c r="AI149" s="122">
        <f t="shared" ref="AI149" si="2369">AH149</f>
        <v>5</v>
      </c>
      <c r="AJ149" s="83">
        <f>HASIL!AJ140</f>
        <v>0</v>
      </c>
      <c r="AK149" s="122">
        <f t="shared" ref="AK149" si="2370">AJ149</f>
        <v>0</v>
      </c>
      <c r="AL149" s="83">
        <f>HASIL!AL140</f>
        <v>0</v>
      </c>
      <c r="AM149" s="122">
        <f t="shared" ref="AM149" si="2371">AL149</f>
        <v>0</v>
      </c>
      <c r="AN149" s="83">
        <f>HASIL!AN140</f>
        <v>5</v>
      </c>
      <c r="AO149" s="122">
        <f t="shared" ref="AO149" si="2372">AN149</f>
        <v>5</v>
      </c>
      <c r="AP149" s="83">
        <f>HASIL!AP140</f>
        <v>5</v>
      </c>
      <c r="AQ149" s="122">
        <f t="shared" ref="AQ149" si="2373">AP149</f>
        <v>5</v>
      </c>
      <c r="AR149" s="83">
        <f>HASIL!AR140</f>
        <v>0</v>
      </c>
      <c r="AS149" s="122">
        <f t="shared" ref="AS149" si="2374">AR149</f>
        <v>0</v>
      </c>
      <c r="AT149" s="83">
        <f>HASIL!AT140</f>
        <v>5</v>
      </c>
      <c r="AU149" s="122">
        <f t="shared" si="2334"/>
        <v>5</v>
      </c>
      <c r="AV149" s="47">
        <f>HASIL!AV140</f>
        <v>8</v>
      </c>
      <c r="AW149" s="47">
        <f>HASIL!AW140</f>
        <v>12</v>
      </c>
      <c r="AX149" s="23">
        <f>HASIL!AX140</f>
        <v>40</v>
      </c>
      <c r="AY149" s="24">
        <f t="shared" si="2335"/>
        <v>40</v>
      </c>
      <c r="AZ149" s="113" t="str">
        <f>IF(AY149&lt;$P$8,"-",IF(AY149&gt;=$P$8,"v"))</f>
        <v>-</v>
      </c>
      <c r="BA149" s="113" t="str">
        <f>IF(AY149&lt;$P$8,"v",IF(AY149&gt;=$P$8,"-"))</f>
        <v>v</v>
      </c>
      <c r="BB149" s="114" t="str">
        <f>IF(AY149&gt;=$P$8+20,"Pengayaan",IF(AY149&gt;=$P$8,"Tuntas",IF(AY149&lt;$P$8,"Remedial")))</f>
        <v>Remedial</v>
      </c>
      <c r="BE149" s="22">
        <v>131</v>
      </c>
      <c r="BF149" s="82" t="str">
        <f t="shared" si="2336"/>
        <v/>
      </c>
      <c r="BG149" s="110" t="s">
        <v>35</v>
      </c>
      <c r="BH149" s="22" t="s">
        <v>36</v>
      </c>
      <c r="BI149" s="22" t="s">
        <v>37</v>
      </c>
      <c r="BJ149" s="22" t="s">
        <v>38</v>
      </c>
      <c r="BN149" s="22">
        <v>131</v>
      </c>
      <c r="BO149" s="27" t="str">
        <f t="shared" si="2337"/>
        <v/>
      </c>
      <c r="BP149" s="110" t="s">
        <v>35</v>
      </c>
      <c r="BQ149" s="22" t="s">
        <v>36</v>
      </c>
      <c r="BR149" s="22" t="s">
        <v>37</v>
      </c>
      <c r="BS149" s="22" t="s">
        <v>38</v>
      </c>
    </row>
    <row r="150" spans="1:71" x14ac:dyDescent="0.25">
      <c r="A150" s="38">
        <v>132</v>
      </c>
      <c r="B150" s="266">
        <f>HASIL!C141</f>
        <v>44173.321701388901</v>
      </c>
      <c r="C150" s="266"/>
      <c r="D150" s="255">
        <f>HASIL!E141</f>
        <v>44173.361574074101</v>
      </c>
      <c r="E150" s="256"/>
      <c r="F150" s="192">
        <f>HASIL!G141</f>
        <v>44173.361574074101</v>
      </c>
      <c r="G150" s="46" t="str">
        <f>HASIL!B141</f>
        <v>HANA SAJIDAH</v>
      </c>
      <c r="H150" s="83">
        <f>HASIL!H141</f>
        <v>5</v>
      </c>
      <c r="I150" s="122">
        <f t="shared" si="2338"/>
        <v>5</v>
      </c>
      <c r="J150" s="83">
        <f>HASIL!J141</f>
        <v>0</v>
      </c>
      <c r="K150" s="122">
        <f t="shared" ref="K150" si="2375">J150</f>
        <v>0</v>
      </c>
      <c r="L150" s="83">
        <f>HASIL!L141</f>
        <v>0</v>
      </c>
      <c r="M150" s="122">
        <f t="shared" ref="M150" si="2376">L150</f>
        <v>0</v>
      </c>
      <c r="N150" s="83">
        <f>HASIL!N141</f>
        <v>5</v>
      </c>
      <c r="O150" s="122">
        <f t="shared" ref="O150" si="2377">N150</f>
        <v>5</v>
      </c>
      <c r="P150" s="83">
        <f>HASIL!P141</f>
        <v>5</v>
      </c>
      <c r="Q150" s="122">
        <f t="shared" ref="Q150" si="2378">P150</f>
        <v>5</v>
      </c>
      <c r="R150" s="83">
        <f>HASIL!R141</f>
        <v>5</v>
      </c>
      <c r="S150" s="122">
        <f t="shared" ref="S150" si="2379">R150</f>
        <v>5</v>
      </c>
      <c r="T150" s="83">
        <f>HASIL!T141</f>
        <v>5</v>
      </c>
      <c r="U150" s="122">
        <f t="shared" ref="U150" si="2380">T150</f>
        <v>5</v>
      </c>
      <c r="V150" s="83">
        <f>HASIL!V141</f>
        <v>5</v>
      </c>
      <c r="W150" s="122">
        <f t="shared" ref="W150" si="2381">V150</f>
        <v>5</v>
      </c>
      <c r="X150" s="83">
        <f>HASIL!X141</f>
        <v>5</v>
      </c>
      <c r="Y150" s="122">
        <f t="shared" ref="Y150" si="2382">X150</f>
        <v>5</v>
      </c>
      <c r="Z150" s="83">
        <f>HASIL!Z141</f>
        <v>5</v>
      </c>
      <c r="AA150" s="122">
        <f t="shared" ref="AA150" si="2383">Z150</f>
        <v>5</v>
      </c>
      <c r="AB150" s="83">
        <f>HASIL!AB141</f>
        <v>5</v>
      </c>
      <c r="AC150" s="122">
        <f t="shared" ref="AC150" si="2384">AB150</f>
        <v>5</v>
      </c>
      <c r="AD150" s="83">
        <f>HASIL!AD141</f>
        <v>5</v>
      </c>
      <c r="AE150" s="122">
        <f t="shared" ref="AE150" si="2385">AD150</f>
        <v>5</v>
      </c>
      <c r="AF150" s="83">
        <f>HASIL!AF141</f>
        <v>5</v>
      </c>
      <c r="AG150" s="122">
        <f t="shared" ref="AG150" si="2386">AF150</f>
        <v>5</v>
      </c>
      <c r="AH150" s="83">
        <f>HASIL!AH141</f>
        <v>0</v>
      </c>
      <c r="AI150" s="122">
        <f t="shared" ref="AI150" si="2387">AH150</f>
        <v>0</v>
      </c>
      <c r="AJ150" s="83">
        <f>HASIL!AJ141</f>
        <v>5</v>
      </c>
      <c r="AK150" s="122">
        <f t="shared" ref="AK150" si="2388">AJ150</f>
        <v>5</v>
      </c>
      <c r="AL150" s="83">
        <f>HASIL!AL141</f>
        <v>5</v>
      </c>
      <c r="AM150" s="122">
        <f t="shared" ref="AM150" si="2389">AL150</f>
        <v>5</v>
      </c>
      <c r="AN150" s="83">
        <f>HASIL!AN141</f>
        <v>5</v>
      </c>
      <c r="AO150" s="122">
        <f t="shared" ref="AO150" si="2390">AN150</f>
        <v>5</v>
      </c>
      <c r="AP150" s="83">
        <f>HASIL!AP141</f>
        <v>5</v>
      </c>
      <c r="AQ150" s="122">
        <f t="shared" ref="AQ150" si="2391">AP150</f>
        <v>5</v>
      </c>
      <c r="AR150" s="83">
        <f>HASIL!AR141</f>
        <v>5</v>
      </c>
      <c r="AS150" s="122">
        <f t="shared" ref="AS150" si="2392">AR150</f>
        <v>5</v>
      </c>
      <c r="AT150" s="83">
        <f>HASIL!AT141</f>
        <v>5</v>
      </c>
      <c r="AU150" s="122">
        <f t="shared" si="2334"/>
        <v>5</v>
      </c>
      <c r="AV150" s="47">
        <f>HASIL!AV141</f>
        <v>17</v>
      </c>
      <c r="AW150" s="47">
        <f>HASIL!AW141</f>
        <v>3</v>
      </c>
      <c r="AX150" s="23">
        <f>HASIL!AX141</f>
        <v>85</v>
      </c>
      <c r="AY150" s="24">
        <f t="shared" si="2335"/>
        <v>85</v>
      </c>
      <c r="AZ150" s="113" t="str">
        <f>IF(AY150&lt;$P$8,"-",IF(AY150&gt;=$P$8,"v"))</f>
        <v>v</v>
      </c>
      <c r="BA150" s="113" t="str">
        <f>IF(AY150&lt;$P$8,"v",IF(AY150&gt;=$P$8,"-"))</f>
        <v>-</v>
      </c>
      <c r="BB150" s="114" t="str">
        <f>IF(AY150&gt;=$P$8+20,"Pengayaan",IF(AY150&gt;=$P$8,"Tuntas",IF(AY150&lt;$P$8,"Remedial")))</f>
        <v>Tuntas</v>
      </c>
      <c r="BE150" s="22">
        <v>132</v>
      </c>
      <c r="BF150" s="82" t="str">
        <f t="shared" si="2336"/>
        <v/>
      </c>
      <c r="BG150" s="110" t="s">
        <v>35</v>
      </c>
      <c r="BH150" s="22" t="s">
        <v>36</v>
      </c>
      <c r="BI150" s="22" t="s">
        <v>37</v>
      </c>
      <c r="BJ150" s="22" t="s">
        <v>38</v>
      </c>
      <c r="BN150" s="22">
        <v>132</v>
      </c>
      <c r="BO150" s="27" t="str">
        <f t="shared" si="2337"/>
        <v/>
      </c>
      <c r="BP150" s="110" t="s">
        <v>35</v>
      </c>
      <c r="BQ150" s="22" t="s">
        <v>36</v>
      </c>
      <c r="BR150" s="22" t="s">
        <v>37</v>
      </c>
      <c r="BS150" s="22" t="s">
        <v>38</v>
      </c>
    </row>
    <row r="151" spans="1:71" x14ac:dyDescent="0.25">
      <c r="A151" s="37">
        <v>133</v>
      </c>
      <c r="B151" s="266">
        <f>HASIL!C142</f>
        <v>44173.342523148101</v>
      </c>
      <c r="C151" s="266"/>
      <c r="D151" s="255">
        <f>HASIL!E142</f>
        <v>44173.362152777801</v>
      </c>
      <c r="E151" s="256"/>
      <c r="F151" s="192">
        <f>HASIL!G142</f>
        <v>44173.362152777801</v>
      </c>
      <c r="G151" s="46" t="str">
        <f>HASIL!B142</f>
        <v>MUHAMMAD SEPTIAWAN</v>
      </c>
      <c r="H151" s="83">
        <f>HASIL!H142</f>
        <v>0</v>
      </c>
      <c r="I151" s="122">
        <f t="shared" si="2338"/>
        <v>0</v>
      </c>
      <c r="J151" s="83">
        <f>HASIL!J142</f>
        <v>5</v>
      </c>
      <c r="K151" s="122">
        <f t="shared" ref="K151" si="2393">J151</f>
        <v>5</v>
      </c>
      <c r="L151" s="83">
        <f>HASIL!L142</f>
        <v>0</v>
      </c>
      <c r="M151" s="122">
        <f t="shared" ref="M151" si="2394">L151</f>
        <v>0</v>
      </c>
      <c r="N151" s="83">
        <f>HASIL!N142</f>
        <v>0</v>
      </c>
      <c r="O151" s="122">
        <f t="shared" ref="O151" si="2395">N151</f>
        <v>0</v>
      </c>
      <c r="P151" s="83">
        <f>HASIL!P142</f>
        <v>0</v>
      </c>
      <c r="Q151" s="122">
        <f t="shared" ref="Q151" si="2396">P151</f>
        <v>0</v>
      </c>
      <c r="R151" s="83">
        <f>HASIL!R142</f>
        <v>0</v>
      </c>
      <c r="S151" s="122">
        <f t="shared" ref="S151" si="2397">R151</f>
        <v>0</v>
      </c>
      <c r="T151" s="83">
        <f>HASIL!T142</f>
        <v>5</v>
      </c>
      <c r="U151" s="122">
        <f t="shared" ref="U151" si="2398">T151</f>
        <v>5</v>
      </c>
      <c r="V151" s="83">
        <f>HASIL!V142</f>
        <v>0</v>
      </c>
      <c r="W151" s="122">
        <f t="shared" ref="W151" si="2399">V151</f>
        <v>0</v>
      </c>
      <c r="X151" s="83">
        <f>HASIL!X142</f>
        <v>0</v>
      </c>
      <c r="Y151" s="122">
        <f t="shared" ref="Y151" si="2400">X151</f>
        <v>0</v>
      </c>
      <c r="Z151" s="83">
        <f>HASIL!Z142</f>
        <v>5</v>
      </c>
      <c r="AA151" s="122">
        <f t="shared" ref="AA151" si="2401">Z151</f>
        <v>5</v>
      </c>
      <c r="AB151" s="83">
        <f>HASIL!AB142</f>
        <v>0</v>
      </c>
      <c r="AC151" s="122">
        <f t="shared" ref="AC151" si="2402">AB151</f>
        <v>0</v>
      </c>
      <c r="AD151" s="83">
        <f>HASIL!AD142</f>
        <v>5</v>
      </c>
      <c r="AE151" s="122">
        <f t="shared" ref="AE151" si="2403">AD151</f>
        <v>5</v>
      </c>
      <c r="AF151" s="83">
        <f>HASIL!AF142</f>
        <v>5</v>
      </c>
      <c r="AG151" s="122">
        <f t="shared" ref="AG151" si="2404">AF151</f>
        <v>5</v>
      </c>
      <c r="AH151" s="83">
        <f>HASIL!AH142</f>
        <v>0</v>
      </c>
      <c r="AI151" s="122">
        <f t="shared" ref="AI151" si="2405">AH151</f>
        <v>0</v>
      </c>
      <c r="AJ151" s="83">
        <f>HASIL!AJ142</f>
        <v>5</v>
      </c>
      <c r="AK151" s="122">
        <f t="shared" ref="AK151" si="2406">AJ151</f>
        <v>5</v>
      </c>
      <c r="AL151" s="83">
        <f>HASIL!AL142</f>
        <v>0</v>
      </c>
      <c r="AM151" s="122">
        <f t="shared" ref="AM151" si="2407">AL151</f>
        <v>0</v>
      </c>
      <c r="AN151" s="83">
        <f>HASIL!AN142</f>
        <v>0</v>
      </c>
      <c r="AO151" s="122">
        <f t="shared" ref="AO151" si="2408">AN151</f>
        <v>0</v>
      </c>
      <c r="AP151" s="83">
        <f>HASIL!AP142</f>
        <v>5</v>
      </c>
      <c r="AQ151" s="122">
        <f t="shared" ref="AQ151" si="2409">AP151</f>
        <v>5</v>
      </c>
      <c r="AR151" s="83">
        <f>HASIL!AR142</f>
        <v>0</v>
      </c>
      <c r="AS151" s="122">
        <f t="shared" ref="AS151" si="2410">AR151</f>
        <v>0</v>
      </c>
      <c r="AT151" s="83">
        <f>HASIL!AT142</f>
        <v>5</v>
      </c>
      <c r="AU151" s="122">
        <f t="shared" si="2334"/>
        <v>5</v>
      </c>
      <c r="AV151" s="47">
        <f>HASIL!AV142</f>
        <v>8</v>
      </c>
      <c r="AW151" s="47">
        <f>HASIL!AW142</f>
        <v>12</v>
      </c>
      <c r="AX151" s="23">
        <f>HASIL!AX142</f>
        <v>40</v>
      </c>
      <c r="AY151" s="24">
        <f t="shared" si="2335"/>
        <v>40</v>
      </c>
      <c r="AZ151" s="113" t="str">
        <f>IF(AY151&lt;$P$8,"-",IF(AY151&gt;=$P$8,"v"))</f>
        <v>-</v>
      </c>
      <c r="BA151" s="113" t="str">
        <f>IF(AY151&lt;$P$8,"v",IF(AY151&gt;=$P$8,"-"))</f>
        <v>v</v>
      </c>
      <c r="BB151" s="114" t="str">
        <f>IF(AY151&gt;=$P$8+20,"Pengayaan",IF(AY151&gt;=$P$8,"Tuntas",IF(AY151&lt;$P$8,"Remedial")))</f>
        <v>Remedial</v>
      </c>
      <c r="BE151" s="22">
        <v>133</v>
      </c>
      <c r="BF151" s="82" t="str">
        <f t="shared" si="2336"/>
        <v/>
      </c>
      <c r="BG151" s="110" t="s">
        <v>35</v>
      </c>
      <c r="BH151" s="22" t="s">
        <v>36</v>
      </c>
      <c r="BI151" s="22" t="s">
        <v>37</v>
      </c>
      <c r="BJ151" s="22" t="s">
        <v>38</v>
      </c>
      <c r="BN151" s="22">
        <v>133</v>
      </c>
      <c r="BO151" s="27" t="str">
        <f t="shared" si="2337"/>
        <v/>
      </c>
      <c r="BP151" s="110" t="s">
        <v>35</v>
      </c>
      <c r="BQ151" s="22" t="s">
        <v>36</v>
      </c>
      <c r="BR151" s="22" t="s">
        <v>37</v>
      </c>
      <c r="BS151" s="22" t="s">
        <v>38</v>
      </c>
    </row>
    <row r="152" spans="1:71" x14ac:dyDescent="0.25">
      <c r="A152" s="38">
        <v>134</v>
      </c>
      <c r="B152" s="266">
        <f>HASIL!C143</f>
        <v>44173.340254629598</v>
      </c>
      <c r="C152" s="266"/>
      <c r="D152" s="255">
        <f>HASIL!E143</f>
        <v>44173.363773148099</v>
      </c>
      <c r="E152" s="256"/>
      <c r="F152" s="192">
        <f>HASIL!G143</f>
        <v>44173.363773148099</v>
      </c>
      <c r="G152" s="46" t="str">
        <f>HASIL!B143</f>
        <v>LUSIANA LUSIANA</v>
      </c>
      <c r="H152" s="83">
        <f>HASIL!H143</f>
        <v>5</v>
      </c>
      <c r="I152" s="122">
        <f t="shared" si="2338"/>
        <v>5</v>
      </c>
      <c r="J152" s="83">
        <f>HASIL!J143</f>
        <v>5</v>
      </c>
      <c r="K152" s="122">
        <f t="shared" ref="K152" si="2411">J152</f>
        <v>5</v>
      </c>
      <c r="L152" s="83">
        <f>HASIL!L143</f>
        <v>0</v>
      </c>
      <c r="M152" s="122">
        <f t="shared" ref="M152" si="2412">L152</f>
        <v>0</v>
      </c>
      <c r="N152" s="83">
        <f>HASIL!N143</f>
        <v>0</v>
      </c>
      <c r="O152" s="122">
        <f t="shared" ref="O152" si="2413">N152</f>
        <v>0</v>
      </c>
      <c r="P152" s="83">
        <f>HASIL!P143</f>
        <v>5</v>
      </c>
      <c r="Q152" s="122">
        <f t="shared" ref="Q152" si="2414">P152</f>
        <v>5</v>
      </c>
      <c r="R152" s="83">
        <f>HASIL!R143</f>
        <v>5</v>
      </c>
      <c r="S152" s="122">
        <f t="shared" ref="S152" si="2415">R152</f>
        <v>5</v>
      </c>
      <c r="T152" s="83">
        <f>HASIL!T143</f>
        <v>5</v>
      </c>
      <c r="U152" s="122">
        <f t="shared" ref="U152" si="2416">T152</f>
        <v>5</v>
      </c>
      <c r="V152" s="83">
        <f>HASIL!V143</f>
        <v>5</v>
      </c>
      <c r="W152" s="122">
        <f t="shared" ref="W152" si="2417">V152</f>
        <v>5</v>
      </c>
      <c r="X152" s="83">
        <f>HASIL!X143</f>
        <v>0</v>
      </c>
      <c r="Y152" s="122">
        <f t="shared" ref="Y152" si="2418">X152</f>
        <v>0</v>
      </c>
      <c r="Z152" s="83">
        <f>HASIL!Z143</f>
        <v>5</v>
      </c>
      <c r="AA152" s="122">
        <f t="shared" ref="AA152" si="2419">Z152</f>
        <v>5</v>
      </c>
      <c r="AB152" s="83">
        <f>HASIL!AB143</f>
        <v>5</v>
      </c>
      <c r="AC152" s="122">
        <f t="shared" ref="AC152" si="2420">AB152</f>
        <v>5</v>
      </c>
      <c r="AD152" s="83">
        <f>HASIL!AD143</f>
        <v>5</v>
      </c>
      <c r="AE152" s="122">
        <f t="shared" ref="AE152" si="2421">AD152</f>
        <v>5</v>
      </c>
      <c r="AF152" s="83">
        <f>HASIL!AF143</f>
        <v>5</v>
      </c>
      <c r="AG152" s="122">
        <f t="shared" ref="AG152" si="2422">AF152</f>
        <v>5</v>
      </c>
      <c r="AH152" s="83">
        <f>HASIL!AH143</f>
        <v>5</v>
      </c>
      <c r="AI152" s="122">
        <f t="shared" ref="AI152" si="2423">AH152</f>
        <v>5</v>
      </c>
      <c r="AJ152" s="83">
        <f>HASIL!AJ143</f>
        <v>5</v>
      </c>
      <c r="AK152" s="122">
        <f t="shared" ref="AK152" si="2424">AJ152</f>
        <v>5</v>
      </c>
      <c r="AL152" s="83">
        <f>HASIL!AL143</f>
        <v>0</v>
      </c>
      <c r="AM152" s="122">
        <f t="shared" ref="AM152" si="2425">AL152</f>
        <v>0</v>
      </c>
      <c r="AN152" s="83">
        <f>HASIL!AN143</f>
        <v>5</v>
      </c>
      <c r="AO152" s="122">
        <f t="shared" ref="AO152" si="2426">AN152</f>
        <v>5</v>
      </c>
      <c r="AP152" s="83">
        <f>HASIL!AP143</f>
        <v>5</v>
      </c>
      <c r="AQ152" s="122">
        <f t="shared" ref="AQ152" si="2427">AP152</f>
        <v>5</v>
      </c>
      <c r="AR152" s="83">
        <f>HASIL!AR143</f>
        <v>5</v>
      </c>
      <c r="AS152" s="122">
        <f t="shared" ref="AS152" si="2428">AR152</f>
        <v>5</v>
      </c>
      <c r="AT152" s="83">
        <f>HASIL!AT143</f>
        <v>5</v>
      </c>
      <c r="AU152" s="122">
        <f t="shared" si="2334"/>
        <v>5</v>
      </c>
      <c r="AV152" s="47">
        <f>HASIL!AV143</f>
        <v>16</v>
      </c>
      <c r="AW152" s="47">
        <f>HASIL!AW143</f>
        <v>4</v>
      </c>
      <c r="AX152" s="23">
        <f>HASIL!AX143</f>
        <v>80</v>
      </c>
      <c r="AY152" s="24">
        <f t="shared" si="2335"/>
        <v>80</v>
      </c>
      <c r="AZ152" s="113" t="str">
        <f>IF(AY152&lt;$P$8,"-",IF(AY152&gt;=$P$8,"v"))</f>
        <v>v</v>
      </c>
      <c r="BA152" s="113" t="str">
        <f>IF(AY152&lt;$P$8,"v",IF(AY152&gt;=$P$8,"-"))</f>
        <v>-</v>
      </c>
      <c r="BB152" s="114" t="str">
        <f>IF(AY152&gt;=$P$8+20,"Pengayaan",IF(AY152&gt;=$P$8,"Tuntas",IF(AY152&lt;$P$8,"Remedial")))</f>
        <v>Tuntas</v>
      </c>
      <c r="BE152" s="22">
        <v>134</v>
      </c>
      <c r="BF152" s="82" t="str">
        <f t="shared" si="2336"/>
        <v/>
      </c>
      <c r="BG152" s="110" t="s">
        <v>35</v>
      </c>
      <c r="BH152" s="22" t="s">
        <v>36</v>
      </c>
      <c r="BI152" s="22" t="s">
        <v>37</v>
      </c>
      <c r="BJ152" s="22" t="s">
        <v>38</v>
      </c>
      <c r="BN152" s="22">
        <v>134</v>
      </c>
      <c r="BO152" s="27" t="str">
        <f t="shared" si="2337"/>
        <v/>
      </c>
      <c r="BP152" s="110" t="s">
        <v>35</v>
      </c>
      <c r="BQ152" s="22" t="s">
        <v>36</v>
      </c>
      <c r="BR152" s="22" t="s">
        <v>37</v>
      </c>
      <c r="BS152" s="22" t="s">
        <v>38</v>
      </c>
    </row>
    <row r="153" spans="1:71" x14ac:dyDescent="0.25">
      <c r="A153" s="37">
        <v>135</v>
      </c>
      <c r="B153" s="266">
        <f>HASIL!C144</f>
        <v>44173.353657407402</v>
      </c>
      <c r="C153" s="266"/>
      <c r="D153" s="255">
        <f>HASIL!E144</f>
        <v>44173.363888888904</v>
      </c>
      <c r="E153" s="256"/>
      <c r="F153" s="192">
        <f>HASIL!G144</f>
        <v>44173.363888888904</v>
      </c>
      <c r="G153" s="46" t="str">
        <f>HASIL!B144</f>
        <v>INDAH LESTARI</v>
      </c>
      <c r="H153" s="83">
        <f>HASIL!H144</f>
        <v>0</v>
      </c>
      <c r="I153" s="122">
        <f t="shared" si="2338"/>
        <v>0</v>
      </c>
      <c r="J153" s="83">
        <f>HASIL!J144</f>
        <v>5</v>
      </c>
      <c r="K153" s="122">
        <f t="shared" ref="K153" si="2429">J153</f>
        <v>5</v>
      </c>
      <c r="L153" s="83">
        <f>HASIL!L144</f>
        <v>0</v>
      </c>
      <c r="M153" s="122">
        <f t="shared" ref="M153" si="2430">L153</f>
        <v>0</v>
      </c>
      <c r="N153" s="83">
        <f>HASIL!N144</f>
        <v>0</v>
      </c>
      <c r="O153" s="122">
        <f t="shared" ref="O153" si="2431">N153</f>
        <v>0</v>
      </c>
      <c r="P153" s="83">
        <f>HASIL!P144</f>
        <v>0</v>
      </c>
      <c r="Q153" s="122">
        <f t="shared" ref="Q153" si="2432">P153</f>
        <v>0</v>
      </c>
      <c r="R153" s="83">
        <f>HASIL!R144</f>
        <v>0</v>
      </c>
      <c r="S153" s="122">
        <f t="shared" ref="S153" si="2433">R153</f>
        <v>0</v>
      </c>
      <c r="T153" s="83">
        <f>HASIL!T144</f>
        <v>5</v>
      </c>
      <c r="U153" s="122">
        <f t="shared" ref="U153" si="2434">T153</f>
        <v>5</v>
      </c>
      <c r="V153" s="83">
        <f>HASIL!V144</f>
        <v>0</v>
      </c>
      <c r="W153" s="122">
        <f t="shared" ref="W153" si="2435">V153</f>
        <v>0</v>
      </c>
      <c r="X153" s="83">
        <f>HASIL!X144</f>
        <v>0</v>
      </c>
      <c r="Y153" s="122">
        <f t="shared" ref="Y153" si="2436">X153</f>
        <v>0</v>
      </c>
      <c r="Z153" s="83">
        <f>HASIL!Z144</f>
        <v>5</v>
      </c>
      <c r="AA153" s="122">
        <f t="shared" ref="AA153" si="2437">Z153</f>
        <v>5</v>
      </c>
      <c r="AB153" s="83">
        <f>HASIL!AB144</f>
        <v>0</v>
      </c>
      <c r="AC153" s="122">
        <f t="shared" ref="AC153" si="2438">AB153</f>
        <v>0</v>
      </c>
      <c r="AD153" s="83">
        <f>HASIL!AD144</f>
        <v>5</v>
      </c>
      <c r="AE153" s="122">
        <f t="shared" ref="AE153" si="2439">AD153</f>
        <v>5</v>
      </c>
      <c r="AF153" s="83">
        <f>HASIL!AF144</f>
        <v>0</v>
      </c>
      <c r="AG153" s="122">
        <f t="shared" ref="AG153" si="2440">AF153</f>
        <v>0</v>
      </c>
      <c r="AH153" s="83">
        <f>HASIL!AH144</f>
        <v>5</v>
      </c>
      <c r="AI153" s="122">
        <f t="shared" ref="AI153" si="2441">AH153</f>
        <v>5</v>
      </c>
      <c r="AJ153" s="83">
        <f>HASIL!AJ144</f>
        <v>0</v>
      </c>
      <c r="AK153" s="122">
        <f t="shared" ref="AK153" si="2442">AJ153</f>
        <v>0</v>
      </c>
      <c r="AL153" s="83">
        <f>HASIL!AL144</f>
        <v>0</v>
      </c>
      <c r="AM153" s="122">
        <f t="shared" ref="AM153" si="2443">AL153</f>
        <v>0</v>
      </c>
      <c r="AN153" s="83">
        <f>HASIL!AN144</f>
        <v>5</v>
      </c>
      <c r="AO153" s="122">
        <f t="shared" ref="AO153" si="2444">AN153</f>
        <v>5</v>
      </c>
      <c r="AP153" s="83">
        <f>HASIL!AP144</f>
        <v>5</v>
      </c>
      <c r="AQ153" s="122">
        <f t="shared" ref="AQ153" si="2445">AP153</f>
        <v>5</v>
      </c>
      <c r="AR153" s="83">
        <f>HASIL!AR144</f>
        <v>0</v>
      </c>
      <c r="AS153" s="122">
        <f t="shared" ref="AS153" si="2446">AR153</f>
        <v>0</v>
      </c>
      <c r="AT153" s="83">
        <f>HASIL!AT144</f>
        <v>5</v>
      </c>
      <c r="AU153" s="122">
        <f t="shared" si="2334"/>
        <v>5</v>
      </c>
      <c r="AV153" s="47">
        <f>HASIL!AV144</f>
        <v>8</v>
      </c>
      <c r="AW153" s="47">
        <f>HASIL!AW144</f>
        <v>12</v>
      </c>
      <c r="AX153" s="23">
        <f>HASIL!AX144</f>
        <v>40</v>
      </c>
      <c r="AY153" s="24">
        <f t="shared" si="2335"/>
        <v>40</v>
      </c>
      <c r="AZ153" s="113" t="str">
        <f>IF(AY153&lt;$P$8,"-",IF(AY153&gt;=$P$8,"v"))</f>
        <v>-</v>
      </c>
      <c r="BA153" s="113" t="str">
        <f>IF(AY153&lt;$P$8,"v",IF(AY153&gt;=$P$8,"-"))</f>
        <v>v</v>
      </c>
      <c r="BB153" s="114" t="str">
        <f>IF(AY153&gt;=$P$8+20,"Pengayaan",IF(AY153&gt;=$P$8,"Tuntas",IF(AY153&lt;$P$8,"Remedial")))</f>
        <v>Remedial</v>
      </c>
      <c r="BE153" s="22">
        <v>135</v>
      </c>
      <c r="BF153" s="82" t="str">
        <f t="shared" si="2336"/>
        <v/>
      </c>
      <c r="BG153" s="110" t="s">
        <v>35</v>
      </c>
      <c r="BH153" s="22" t="s">
        <v>36</v>
      </c>
      <c r="BI153" s="22" t="s">
        <v>37</v>
      </c>
      <c r="BJ153" s="22" t="s">
        <v>38</v>
      </c>
      <c r="BN153" s="22">
        <v>135</v>
      </c>
      <c r="BO153" s="27" t="str">
        <f t="shared" si="2337"/>
        <v/>
      </c>
      <c r="BP153" s="110" t="s">
        <v>35</v>
      </c>
      <c r="BQ153" s="22" t="s">
        <v>36</v>
      </c>
      <c r="BR153" s="22" t="s">
        <v>37</v>
      </c>
      <c r="BS153" s="22" t="s">
        <v>38</v>
      </c>
    </row>
    <row r="154" spans="1:71" x14ac:dyDescent="0.25">
      <c r="A154" s="38">
        <v>136</v>
      </c>
      <c r="B154" s="266">
        <f>HASIL!C145</f>
        <v>44173.359375</v>
      </c>
      <c r="C154" s="266"/>
      <c r="D154" s="255">
        <f>HASIL!E145</f>
        <v>44173.364050925898</v>
      </c>
      <c r="E154" s="256"/>
      <c r="F154" s="192">
        <f>HASIL!G145</f>
        <v>44173.364050925898</v>
      </c>
      <c r="G154" s="46" t="str">
        <f>HASIL!B145</f>
        <v>ARDIANSYAH ARDIANSYAH</v>
      </c>
      <c r="H154" s="83">
        <f>HASIL!H145</f>
        <v>0</v>
      </c>
      <c r="I154" s="122">
        <f t="shared" si="2338"/>
        <v>0</v>
      </c>
      <c r="J154" s="83">
        <f>HASIL!J145</f>
        <v>5</v>
      </c>
      <c r="K154" s="122">
        <f t="shared" ref="K154" si="2447">J154</f>
        <v>5</v>
      </c>
      <c r="L154" s="83">
        <f>HASIL!L145</f>
        <v>5</v>
      </c>
      <c r="M154" s="122">
        <f t="shared" ref="M154" si="2448">L154</f>
        <v>5</v>
      </c>
      <c r="N154" s="83">
        <f>HASIL!N145</f>
        <v>0</v>
      </c>
      <c r="O154" s="122">
        <f t="shared" ref="O154" si="2449">N154</f>
        <v>0</v>
      </c>
      <c r="P154" s="83">
        <f>HASIL!P145</f>
        <v>0</v>
      </c>
      <c r="Q154" s="122">
        <f t="shared" ref="Q154" si="2450">P154</f>
        <v>0</v>
      </c>
      <c r="R154" s="83">
        <f>HASIL!R145</f>
        <v>5</v>
      </c>
      <c r="S154" s="122">
        <f t="shared" ref="S154" si="2451">R154</f>
        <v>5</v>
      </c>
      <c r="T154" s="83">
        <f>HASIL!T145</f>
        <v>0</v>
      </c>
      <c r="U154" s="122">
        <f t="shared" ref="U154" si="2452">T154</f>
        <v>0</v>
      </c>
      <c r="V154" s="83">
        <f>HASIL!V145</f>
        <v>5</v>
      </c>
      <c r="W154" s="122">
        <f t="shared" ref="W154" si="2453">V154</f>
        <v>5</v>
      </c>
      <c r="X154" s="83">
        <f>HASIL!X145</f>
        <v>0</v>
      </c>
      <c r="Y154" s="122">
        <f t="shared" ref="Y154" si="2454">X154</f>
        <v>0</v>
      </c>
      <c r="Z154" s="83">
        <f>HASIL!Z145</f>
        <v>5</v>
      </c>
      <c r="AA154" s="122">
        <f t="shared" ref="AA154" si="2455">Z154</f>
        <v>5</v>
      </c>
      <c r="AB154" s="83">
        <f>HASIL!AB145</f>
        <v>0</v>
      </c>
      <c r="AC154" s="122">
        <f t="shared" ref="AC154" si="2456">AB154</f>
        <v>0</v>
      </c>
      <c r="AD154" s="83">
        <f>HASIL!AD145</f>
        <v>0</v>
      </c>
      <c r="AE154" s="122">
        <f t="shared" ref="AE154" si="2457">AD154</f>
        <v>0</v>
      </c>
      <c r="AF154" s="83">
        <f>HASIL!AF145</f>
        <v>0</v>
      </c>
      <c r="AG154" s="122">
        <f t="shared" ref="AG154" si="2458">AF154</f>
        <v>0</v>
      </c>
      <c r="AH154" s="83">
        <f>HASIL!AH145</f>
        <v>5</v>
      </c>
      <c r="AI154" s="122">
        <f t="shared" ref="AI154" si="2459">AH154</f>
        <v>5</v>
      </c>
      <c r="AJ154" s="83">
        <f>HASIL!AJ145</f>
        <v>0</v>
      </c>
      <c r="AK154" s="122">
        <f t="shared" ref="AK154" si="2460">AJ154</f>
        <v>0</v>
      </c>
      <c r="AL154" s="83">
        <f>HASIL!AL145</f>
        <v>0</v>
      </c>
      <c r="AM154" s="122">
        <f t="shared" ref="AM154" si="2461">AL154</f>
        <v>0</v>
      </c>
      <c r="AN154" s="83">
        <f>HASIL!AN145</f>
        <v>0</v>
      </c>
      <c r="AO154" s="122">
        <f t="shared" ref="AO154" si="2462">AN154</f>
        <v>0</v>
      </c>
      <c r="AP154" s="83">
        <f>HASIL!AP145</f>
        <v>5</v>
      </c>
      <c r="AQ154" s="122">
        <f t="shared" ref="AQ154" si="2463">AP154</f>
        <v>5</v>
      </c>
      <c r="AR154" s="83">
        <f>HASIL!AR145</f>
        <v>0</v>
      </c>
      <c r="AS154" s="122">
        <f t="shared" ref="AS154" si="2464">AR154</f>
        <v>0</v>
      </c>
      <c r="AT154" s="83">
        <f>HASIL!AT145</f>
        <v>0</v>
      </c>
      <c r="AU154" s="122">
        <f t="shared" si="2334"/>
        <v>0</v>
      </c>
      <c r="AV154" s="47">
        <f>HASIL!AV145</f>
        <v>7</v>
      </c>
      <c r="AW154" s="47">
        <f>HASIL!AW145</f>
        <v>13</v>
      </c>
      <c r="AX154" s="23">
        <f>HASIL!AX145</f>
        <v>35</v>
      </c>
      <c r="AY154" s="24">
        <f t="shared" si="2335"/>
        <v>35</v>
      </c>
      <c r="AZ154" s="113" t="str">
        <f>IF(AY154&lt;$P$8,"-",IF(AY154&gt;=$P$8,"v"))</f>
        <v>-</v>
      </c>
      <c r="BA154" s="113" t="str">
        <f>IF(AY154&lt;$P$8,"v",IF(AY154&gt;=$P$8,"-"))</f>
        <v>v</v>
      </c>
      <c r="BB154" s="114" t="str">
        <f>IF(AY154&gt;=$P$8+20,"Pengayaan",IF(AY154&gt;=$P$8,"Tuntas",IF(AY154&lt;$P$8,"Remedial")))</f>
        <v>Remedial</v>
      </c>
      <c r="BE154" s="22">
        <v>136</v>
      </c>
      <c r="BF154" s="82" t="str">
        <f t="shared" si="2336"/>
        <v/>
      </c>
      <c r="BG154" s="110" t="s">
        <v>35</v>
      </c>
      <c r="BH154" s="22" t="s">
        <v>36</v>
      </c>
      <c r="BI154" s="22" t="s">
        <v>37</v>
      </c>
      <c r="BJ154" s="22" t="s">
        <v>38</v>
      </c>
      <c r="BN154" s="22">
        <v>136</v>
      </c>
      <c r="BO154" s="27" t="str">
        <f t="shared" si="2337"/>
        <v/>
      </c>
      <c r="BP154" s="110" t="s">
        <v>35</v>
      </c>
      <c r="BQ154" s="22" t="s">
        <v>36</v>
      </c>
      <c r="BR154" s="22" t="s">
        <v>37</v>
      </c>
      <c r="BS154" s="22" t="s">
        <v>38</v>
      </c>
    </row>
    <row r="155" spans="1:71" x14ac:dyDescent="0.25">
      <c r="A155" s="37">
        <v>137</v>
      </c>
      <c r="B155" s="266">
        <f>HASIL!C146</f>
        <v>44173.36</v>
      </c>
      <c r="C155" s="266"/>
      <c r="D155" s="255">
        <f>HASIL!E146</f>
        <v>44173.3640856481</v>
      </c>
      <c r="E155" s="256"/>
      <c r="F155" s="192">
        <f>HASIL!G146</f>
        <v>44173.3640856481</v>
      </c>
      <c r="G155" s="46" t="str">
        <f>HASIL!B146</f>
        <v>MUHAMMAD ANNAUFAL</v>
      </c>
      <c r="H155" s="83">
        <f>HASIL!H146</f>
        <v>5</v>
      </c>
      <c r="I155" s="122">
        <f t="shared" si="2338"/>
        <v>5</v>
      </c>
      <c r="J155" s="83">
        <f>HASIL!J146</f>
        <v>5</v>
      </c>
      <c r="K155" s="122">
        <f t="shared" ref="K155" si="2465">J155</f>
        <v>5</v>
      </c>
      <c r="L155" s="83">
        <f>HASIL!L146</f>
        <v>0</v>
      </c>
      <c r="M155" s="122">
        <f t="shared" ref="M155" si="2466">L155</f>
        <v>0</v>
      </c>
      <c r="N155" s="83">
        <f>HASIL!N146</f>
        <v>5</v>
      </c>
      <c r="O155" s="122">
        <f t="shared" ref="O155" si="2467">N155</f>
        <v>5</v>
      </c>
      <c r="P155" s="83">
        <f>HASIL!P146</f>
        <v>5</v>
      </c>
      <c r="Q155" s="122">
        <f t="shared" ref="Q155" si="2468">P155</f>
        <v>5</v>
      </c>
      <c r="R155" s="83">
        <f>HASIL!R146</f>
        <v>0</v>
      </c>
      <c r="S155" s="122">
        <f t="shared" ref="S155" si="2469">R155</f>
        <v>0</v>
      </c>
      <c r="T155" s="83">
        <f>HASIL!T146</f>
        <v>0</v>
      </c>
      <c r="U155" s="122">
        <f t="shared" ref="U155" si="2470">T155</f>
        <v>0</v>
      </c>
      <c r="V155" s="83">
        <f>HASIL!V146</f>
        <v>0</v>
      </c>
      <c r="W155" s="122">
        <f t="shared" ref="W155" si="2471">V155</f>
        <v>0</v>
      </c>
      <c r="X155" s="83">
        <f>HASIL!X146</f>
        <v>5</v>
      </c>
      <c r="Y155" s="122">
        <f t="shared" ref="Y155" si="2472">X155</f>
        <v>5</v>
      </c>
      <c r="Z155" s="83">
        <f>HASIL!Z146</f>
        <v>5</v>
      </c>
      <c r="AA155" s="122">
        <f t="shared" ref="AA155" si="2473">Z155</f>
        <v>5</v>
      </c>
      <c r="AB155" s="83">
        <f>HASIL!AB146</f>
        <v>0</v>
      </c>
      <c r="AC155" s="122">
        <f t="shared" ref="AC155" si="2474">AB155</f>
        <v>0</v>
      </c>
      <c r="AD155" s="83">
        <f>HASIL!AD146</f>
        <v>0</v>
      </c>
      <c r="AE155" s="122">
        <f t="shared" ref="AE155" si="2475">AD155</f>
        <v>0</v>
      </c>
      <c r="AF155" s="83">
        <f>HASIL!AF146</f>
        <v>5</v>
      </c>
      <c r="AG155" s="122">
        <f t="shared" ref="AG155" si="2476">AF155</f>
        <v>5</v>
      </c>
      <c r="AH155" s="83">
        <f>HASIL!AH146</f>
        <v>0</v>
      </c>
      <c r="AI155" s="122">
        <f t="shared" ref="AI155" si="2477">AH155</f>
        <v>0</v>
      </c>
      <c r="AJ155" s="83">
        <f>HASIL!AJ146</f>
        <v>5</v>
      </c>
      <c r="AK155" s="122">
        <f t="shared" ref="AK155" si="2478">AJ155</f>
        <v>5</v>
      </c>
      <c r="AL155" s="83">
        <f>HASIL!AL146</f>
        <v>0</v>
      </c>
      <c r="AM155" s="122">
        <f t="shared" ref="AM155" si="2479">AL155</f>
        <v>0</v>
      </c>
      <c r="AN155" s="83">
        <f>HASIL!AN146</f>
        <v>5</v>
      </c>
      <c r="AO155" s="122">
        <f t="shared" ref="AO155" si="2480">AN155</f>
        <v>5</v>
      </c>
      <c r="AP155" s="83">
        <f>HASIL!AP146</f>
        <v>5</v>
      </c>
      <c r="AQ155" s="122">
        <f t="shared" ref="AQ155" si="2481">AP155</f>
        <v>5</v>
      </c>
      <c r="AR155" s="83">
        <f>HASIL!AR146</f>
        <v>5</v>
      </c>
      <c r="AS155" s="122">
        <f t="shared" ref="AS155" si="2482">AR155</f>
        <v>5</v>
      </c>
      <c r="AT155" s="83">
        <f>HASIL!AT146</f>
        <v>0</v>
      </c>
      <c r="AU155" s="122">
        <f t="shared" si="2334"/>
        <v>0</v>
      </c>
      <c r="AV155" s="47">
        <f>HASIL!AV146</f>
        <v>11</v>
      </c>
      <c r="AW155" s="47">
        <f>HASIL!AW146</f>
        <v>9</v>
      </c>
      <c r="AX155" s="23">
        <f>HASIL!AX146</f>
        <v>55</v>
      </c>
      <c r="AY155" s="24">
        <f t="shared" si="2335"/>
        <v>55.000000000000007</v>
      </c>
      <c r="AZ155" s="113" t="str">
        <f>IF(AY155&lt;$P$8,"-",IF(AY155&gt;=$P$8,"v"))</f>
        <v>-</v>
      </c>
      <c r="BA155" s="113" t="str">
        <f>IF(AY155&lt;$P$8,"v",IF(AY155&gt;=$P$8,"-"))</f>
        <v>v</v>
      </c>
      <c r="BB155" s="114" t="str">
        <f>IF(AY155&gt;=$P$8+20,"Pengayaan",IF(AY155&gt;=$P$8,"Tuntas",IF(AY155&lt;$P$8,"Remedial")))</f>
        <v>Remedial</v>
      </c>
      <c r="BE155" s="22">
        <v>137</v>
      </c>
      <c r="BF155" s="82" t="str">
        <f t="shared" si="2336"/>
        <v/>
      </c>
      <c r="BG155" s="110" t="s">
        <v>35</v>
      </c>
      <c r="BH155" s="22" t="s">
        <v>36</v>
      </c>
      <c r="BI155" s="22" t="s">
        <v>37</v>
      </c>
      <c r="BJ155" s="22" t="s">
        <v>38</v>
      </c>
      <c r="BN155" s="22">
        <v>137</v>
      </c>
      <c r="BO155" s="27" t="str">
        <f t="shared" si="2337"/>
        <v/>
      </c>
      <c r="BP155" s="110" t="s">
        <v>35</v>
      </c>
      <c r="BQ155" s="22" t="s">
        <v>36</v>
      </c>
      <c r="BR155" s="22" t="s">
        <v>37</v>
      </c>
      <c r="BS155" s="22" t="s">
        <v>38</v>
      </c>
    </row>
    <row r="156" spans="1:71" x14ac:dyDescent="0.25">
      <c r="A156" s="38">
        <v>138</v>
      </c>
      <c r="B156" s="266">
        <f>HASIL!C147</f>
        <v>44173.326678240701</v>
      </c>
      <c r="C156" s="266"/>
      <c r="D156" s="255">
        <f>HASIL!E147</f>
        <v>44173.365081018499</v>
      </c>
      <c r="E156" s="256"/>
      <c r="F156" s="192">
        <f>HASIL!G147</f>
        <v>44173.365081018499</v>
      </c>
      <c r="G156" s="46" t="str">
        <f>HASIL!B147</f>
        <v>SUSILAWATI SUSILAWATI</v>
      </c>
      <c r="H156" s="83">
        <f>HASIL!H147</f>
        <v>5</v>
      </c>
      <c r="I156" s="122">
        <f t="shared" si="2338"/>
        <v>5</v>
      </c>
      <c r="J156" s="83">
        <f>HASIL!J147</f>
        <v>0</v>
      </c>
      <c r="K156" s="122">
        <f t="shared" ref="K156" si="2483">J156</f>
        <v>0</v>
      </c>
      <c r="L156" s="83">
        <f>HASIL!L147</f>
        <v>0</v>
      </c>
      <c r="M156" s="122">
        <f t="shared" ref="M156" si="2484">L156</f>
        <v>0</v>
      </c>
      <c r="N156" s="83">
        <f>HASIL!N147</f>
        <v>5</v>
      </c>
      <c r="O156" s="122">
        <f t="shared" ref="O156" si="2485">N156</f>
        <v>5</v>
      </c>
      <c r="P156" s="83">
        <f>HASIL!P147</f>
        <v>5</v>
      </c>
      <c r="Q156" s="122">
        <f t="shared" ref="Q156" si="2486">P156</f>
        <v>5</v>
      </c>
      <c r="R156" s="83">
        <f>HASIL!R147</f>
        <v>5</v>
      </c>
      <c r="S156" s="122">
        <f t="shared" ref="S156" si="2487">R156</f>
        <v>5</v>
      </c>
      <c r="T156" s="83">
        <f>HASIL!T147</f>
        <v>5</v>
      </c>
      <c r="U156" s="122">
        <f t="shared" ref="U156" si="2488">T156</f>
        <v>5</v>
      </c>
      <c r="V156" s="83">
        <f>HASIL!V147</f>
        <v>5</v>
      </c>
      <c r="W156" s="122">
        <f t="shared" ref="W156" si="2489">V156</f>
        <v>5</v>
      </c>
      <c r="X156" s="83">
        <f>HASIL!X147</f>
        <v>0</v>
      </c>
      <c r="Y156" s="122">
        <f t="shared" ref="Y156" si="2490">X156</f>
        <v>0</v>
      </c>
      <c r="Z156" s="83">
        <f>HASIL!Z147</f>
        <v>5</v>
      </c>
      <c r="AA156" s="122">
        <f t="shared" ref="AA156" si="2491">Z156</f>
        <v>5</v>
      </c>
      <c r="AB156" s="83">
        <f>HASIL!AB147</f>
        <v>0</v>
      </c>
      <c r="AC156" s="122">
        <f t="shared" ref="AC156" si="2492">AB156</f>
        <v>0</v>
      </c>
      <c r="AD156" s="83">
        <f>HASIL!AD147</f>
        <v>0</v>
      </c>
      <c r="AE156" s="122">
        <f t="shared" ref="AE156" si="2493">AD156</f>
        <v>0</v>
      </c>
      <c r="AF156" s="83">
        <f>HASIL!AF147</f>
        <v>0</v>
      </c>
      <c r="AG156" s="122">
        <f t="shared" ref="AG156" si="2494">AF156</f>
        <v>0</v>
      </c>
      <c r="AH156" s="83">
        <f>HASIL!AH147</f>
        <v>0</v>
      </c>
      <c r="AI156" s="122">
        <f t="shared" ref="AI156" si="2495">AH156</f>
        <v>0</v>
      </c>
      <c r="AJ156" s="83">
        <f>HASIL!AJ147</f>
        <v>5</v>
      </c>
      <c r="AK156" s="122">
        <f t="shared" ref="AK156" si="2496">AJ156</f>
        <v>5</v>
      </c>
      <c r="AL156" s="83">
        <f>HASIL!AL147</f>
        <v>5</v>
      </c>
      <c r="AM156" s="122">
        <f t="shared" ref="AM156" si="2497">AL156</f>
        <v>5</v>
      </c>
      <c r="AN156" s="83">
        <f>HASIL!AN147</f>
        <v>5</v>
      </c>
      <c r="AO156" s="122">
        <f t="shared" ref="AO156" si="2498">AN156</f>
        <v>5</v>
      </c>
      <c r="AP156" s="83">
        <f>HASIL!AP147</f>
        <v>5</v>
      </c>
      <c r="AQ156" s="122">
        <f t="shared" ref="AQ156" si="2499">AP156</f>
        <v>5</v>
      </c>
      <c r="AR156" s="83">
        <f>HASIL!AR147</f>
        <v>5</v>
      </c>
      <c r="AS156" s="122">
        <f t="shared" ref="AS156" si="2500">AR156</f>
        <v>5</v>
      </c>
      <c r="AT156" s="83">
        <f>HASIL!AT147</f>
        <v>5</v>
      </c>
      <c r="AU156" s="122">
        <f t="shared" si="2334"/>
        <v>5</v>
      </c>
      <c r="AV156" s="47">
        <f>HASIL!AV147</f>
        <v>13</v>
      </c>
      <c r="AW156" s="47">
        <f>HASIL!AW147</f>
        <v>7</v>
      </c>
      <c r="AX156" s="23">
        <f>HASIL!AX147</f>
        <v>65</v>
      </c>
      <c r="AY156" s="24">
        <f t="shared" si="2335"/>
        <v>65</v>
      </c>
      <c r="AZ156" s="113" t="str">
        <f>IF(AY156&lt;$P$8,"-",IF(AY156&gt;=$P$8,"v"))</f>
        <v>-</v>
      </c>
      <c r="BA156" s="113" t="str">
        <f>IF(AY156&lt;$P$8,"v",IF(AY156&gt;=$P$8,"-"))</f>
        <v>v</v>
      </c>
      <c r="BB156" s="114" t="str">
        <f>IF(AY156&gt;=$P$8+20,"Pengayaan",IF(AY156&gt;=$P$8,"Tuntas",IF(AY156&lt;$P$8,"Remedial")))</f>
        <v>Remedial</v>
      </c>
      <c r="BE156" s="22">
        <v>138</v>
      </c>
      <c r="BF156" s="82" t="str">
        <f t="shared" si="2336"/>
        <v/>
      </c>
      <c r="BG156" s="110" t="s">
        <v>35</v>
      </c>
      <c r="BH156" s="22" t="s">
        <v>36</v>
      </c>
      <c r="BI156" s="22" t="s">
        <v>37</v>
      </c>
      <c r="BJ156" s="22" t="s">
        <v>38</v>
      </c>
      <c r="BN156" s="22">
        <v>138</v>
      </c>
      <c r="BO156" s="27" t="str">
        <f t="shared" si="2337"/>
        <v/>
      </c>
      <c r="BP156" s="110" t="s">
        <v>35</v>
      </c>
      <c r="BQ156" s="22" t="s">
        <v>36</v>
      </c>
      <c r="BR156" s="22" t="s">
        <v>37</v>
      </c>
      <c r="BS156" s="22" t="s">
        <v>38</v>
      </c>
    </row>
    <row r="157" spans="1:71" x14ac:dyDescent="0.25">
      <c r="A157" s="37">
        <v>139</v>
      </c>
      <c r="B157" s="266">
        <f>HASIL!C148</f>
        <v>44173.332650463002</v>
      </c>
      <c r="C157" s="266"/>
      <c r="D157" s="255">
        <f>HASIL!E148</f>
        <v>44173.365393518499</v>
      </c>
      <c r="E157" s="256"/>
      <c r="F157" s="192">
        <f>HASIL!G148</f>
        <v>44173.365393518499</v>
      </c>
      <c r="G157" s="46" t="str">
        <f>HASIL!B148</f>
        <v>AKHPAL PARIZI</v>
      </c>
      <c r="H157" s="83">
        <f>HASIL!H148</f>
        <v>0</v>
      </c>
      <c r="I157" s="122">
        <f t="shared" si="2338"/>
        <v>0</v>
      </c>
      <c r="J157" s="83">
        <f>HASIL!J148</f>
        <v>5</v>
      </c>
      <c r="K157" s="122">
        <f t="shared" ref="K157" si="2501">J157</f>
        <v>5</v>
      </c>
      <c r="L157" s="83">
        <f>HASIL!L148</f>
        <v>5</v>
      </c>
      <c r="M157" s="122">
        <f t="shared" ref="M157" si="2502">L157</f>
        <v>5</v>
      </c>
      <c r="N157" s="83">
        <f>HASIL!N148</f>
        <v>5</v>
      </c>
      <c r="O157" s="122">
        <f t="shared" ref="O157" si="2503">N157</f>
        <v>5</v>
      </c>
      <c r="P157" s="83">
        <f>HASIL!P148</f>
        <v>5</v>
      </c>
      <c r="Q157" s="122">
        <f t="shared" ref="Q157" si="2504">P157</f>
        <v>5</v>
      </c>
      <c r="R157" s="83">
        <f>HASIL!R148</f>
        <v>5</v>
      </c>
      <c r="S157" s="122">
        <f t="shared" ref="S157" si="2505">R157</f>
        <v>5</v>
      </c>
      <c r="T157" s="83">
        <f>HASIL!T148</f>
        <v>5</v>
      </c>
      <c r="U157" s="122">
        <f t="shared" ref="U157" si="2506">T157</f>
        <v>5</v>
      </c>
      <c r="V157" s="83">
        <f>HASIL!V148</f>
        <v>5</v>
      </c>
      <c r="W157" s="122">
        <f t="shared" ref="W157" si="2507">V157</f>
        <v>5</v>
      </c>
      <c r="X157" s="83">
        <f>HASIL!X148</f>
        <v>5</v>
      </c>
      <c r="Y157" s="122">
        <f t="shared" ref="Y157" si="2508">X157</f>
        <v>5</v>
      </c>
      <c r="Z157" s="83">
        <f>HASIL!Z148</f>
        <v>5</v>
      </c>
      <c r="AA157" s="122">
        <f t="shared" ref="AA157" si="2509">Z157</f>
        <v>5</v>
      </c>
      <c r="AB157" s="83">
        <f>HASIL!AB148</f>
        <v>0</v>
      </c>
      <c r="AC157" s="122">
        <f t="shared" ref="AC157" si="2510">AB157</f>
        <v>0</v>
      </c>
      <c r="AD157" s="83">
        <f>HASIL!AD148</f>
        <v>5</v>
      </c>
      <c r="AE157" s="122">
        <f t="shared" ref="AE157" si="2511">AD157</f>
        <v>5</v>
      </c>
      <c r="AF157" s="83">
        <f>HASIL!AF148</f>
        <v>5</v>
      </c>
      <c r="AG157" s="122">
        <f t="shared" ref="AG157" si="2512">AF157</f>
        <v>5</v>
      </c>
      <c r="AH157" s="83">
        <f>HASIL!AH148</f>
        <v>5</v>
      </c>
      <c r="AI157" s="122">
        <f t="shared" ref="AI157" si="2513">AH157</f>
        <v>5</v>
      </c>
      <c r="AJ157" s="83">
        <f>HASIL!AJ148</f>
        <v>5</v>
      </c>
      <c r="AK157" s="122">
        <f t="shared" ref="AK157" si="2514">AJ157</f>
        <v>5</v>
      </c>
      <c r="AL157" s="83">
        <f>HASIL!AL148</f>
        <v>5</v>
      </c>
      <c r="AM157" s="122">
        <f t="shared" ref="AM157" si="2515">AL157</f>
        <v>5</v>
      </c>
      <c r="AN157" s="83">
        <f>HASIL!AN148</f>
        <v>5</v>
      </c>
      <c r="AO157" s="122">
        <f t="shared" ref="AO157" si="2516">AN157</f>
        <v>5</v>
      </c>
      <c r="AP157" s="83">
        <f>HASIL!AP148</f>
        <v>5</v>
      </c>
      <c r="AQ157" s="122">
        <f t="shared" ref="AQ157" si="2517">AP157</f>
        <v>5</v>
      </c>
      <c r="AR157" s="83">
        <f>HASIL!AR148</f>
        <v>5</v>
      </c>
      <c r="AS157" s="122">
        <f t="shared" ref="AS157" si="2518">AR157</f>
        <v>5</v>
      </c>
      <c r="AT157" s="83">
        <f>HASIL!AT148</f>
        <v>5</v>
      </c>
      <c r="AU157" s="122">
        <f t="shared" si="2334"/>
        <v>5</v>
      </c>
      <c r="AV157" s="47">
        <f>HASIL!AV148</f>
        <v>18</v>
      </c>
      <c r="AW157" s="47">
        <f>HASIL!AW148</f>
        <v>2</v>
      </c>
      <c r="AX157" s="23">
        <f>HASIL!AX148</f>
        <v>90</v>
      </c>
      <c r="AY157" s="24">
        <f t="shared" si="2335"/>
        <v>90</v>
      </c>
      <c r="AZ157" s="113" t="str">
        <f>IF(AY157&lt;$P$8,"-",IF(AY157&gt;=$P$8,"v"))</f>
        <v>v</v>
      </c>
      <c r="BA157" s="113" t="str">
        <f>IF(AY157&lt;$P$8,"v",IF(AY157&gt;=$P$8,"-"))</f>
        <v>-</v>
      </c>
      <c r="BB157" s="114" t="str">
        <f>IF(AY157&gt;=$P$8+20,"Pengayaan",IF(AY157&gt;=$P$8,"Tuntas",IF(AY157&lt;$P$8,"Remedial")))</f>
        <v>Tuntas</v>
      </c>
      <c r="BE157" s="22">
        <v>139</v>
      </c>
      <c r="BF157" s="82" t="str">
        <f t="shared" si="2336"/>
        <v/>
      </c>
      <c r="BG157" s="110" t="s">
        <v>35</v>
      </c>
      <c r="BH157" s="22" t="s">
        <v>36</v>
      </c>
      <c r="BI157" s="22" t="s">
        <v>37</v>
      </c>
      <c r="BJ157" s="22" t="s">
        <v>38</v>
      </c>
      <c r="BN157" s="22">
        <v>139</v>
      </c>
      <c r="BO157" s="27" t="str">
        <f t="shared" si="2337"/>
        <v/>
      </c>
      <c r="BP157" s="110" t="s">
        <v>35</v>
      </c>
      <c r="BQ157" s="22" t="s">
        <v>36</v>
      </c>
      <c r="BR157" s="22" t="s">
        <v>37</v>
      </c>
      <c r="BS157" s="22" t="s">
        <v>38</v>
      </c>
    </row>
    <row r="158" spans="1:71" x14ac:dyDescent="0.25">
      <c r="A158" s="38">
        <v>140</v>
      </c>
      <c r="B158" s="266">
        <f>HASIL!C149</f>
        <v>44173.347291666701</v>
      </c>
      <c r="C158" s="266"/>
      <c r="D158" s="255">
        <f>HASIL!E149</f>
        <v>44173.365451388898</v>
      </c>
      <c r="E158" s="256"/>
      <c r="F158" s="192">
        <f>HASIL!G149</f>
        <v>44173.365451388898</v>
      </c>
      <c r="G158" s="46" t="str">
        <f>HASIL!B149</f>
        <v>NURUL VIALETA</v>
      </c>
      <c r="H158" s="83">
        <f>HASIL!H149</f>
        <v>0</v>
      </c>
      <c r="I158" s="122">
        <f t="shared" si="2338"/>
        <v>0</v>
      </c>
      <c r="J158" s="83">
        <f>HASIL!J149</f>
        <v>5</v>
      </c>
      <c r="K158" s="122">
        <f t="shared" ref="K158" si="2519">J158</f>
        <v>5</v>
      </c>
      <c r="L158" s="83">
        <f>HASIL!L149</f>
        <v>5</v>
      </c>
      <c r="M158" s="122">
        <f t="shared" ref="M158" si="2520">L158</f>
        <v>5</v>
      </c>
      <c r="N158" s="83">
        <f>HASIL!N149</f>
        <v>5</v>
      </c>
      <c r="O158" s="122">
        <f t="shared" ref="O158" si="2521">N158</f>
        <v>5</v>
      </c>
      <c r="P158" s="83">
        <f>HASIL!P149</f>
        <v>5</v>
      </c>
      <c r="Q158" s="122">
        <f t="shared" ref="Q158" si="2522">P158</f>
        <v>5</v>
      </c>
      <c r="R158" s="83">
        <f>HASIL!R149</f>
        <v>5</v>
      </c>
      <c r="S158" s="122">
        <f t="shared" ref="S158" si="2523">R158</f>
        <v>5</v>
      </c>
      <c r="T158" s="83">
        <f>HASIL!T149</f>
        <v>5</v>
      </c>
      <c r="U158" s="122">
        <f t="shared" ref="U158" si="2524">T158</f>
        <v>5</v>
      </c>
      <c r="V158" s="83">
        <f>HASIL!V149</f>
        <v>5</v>
      </c>
      <c r="W158" s="122">
        <f t="shared" ref="W158" si="2525">V158</f>
        <v>5</v>
      </c>
      <c r="X158" s="83">
        <f>HASIL!X149</f>
        <v>5</v>
      </c>
      <c r="Y158" s="122">
        <f t="shared" ref="Y158" si="2526">X158</f>
        <v>5</v>
      </c>
      <c r="Z158" s="83">
        <f>HASIL!Z149</f>
        <v>5</v>
      </c>
      <c r="AA158" s="122">
        <f t="shared" ref="AA158" si="2527">Z158</f>
        <v>5</v>
      </c>
      <c r="AB158" s="83">
        <f>HASIL!AB149</f>
        <v>5</v>
      </c>
      <c r="AC158" s="122">
        <f t="shared" ref="AC158" si="2528">AB158</f>
        <v>5</v>
      </c>
      <c r="AD158" s="83">
        <f>HASIL!AD149</f>
        <v>5</v>
      </c>
      <c r="AE158" s="122">
        <f t="shared" ref="AE158" si="2529">AD158</f>
        <v>5</v>
      </c>
      <c r="AF158" s="83">
        <f>HASIL!AF149</f>
        <v>5</v>
      </c>
      <c r="AG158" s="122">
        <f t="shared" ref="AG158" si="2530">AF158</f>
        <v>5</v>
      </c>
      <c r="AH158" s="83">
        <f>HASIL!AH149</f>
        <v>5</v>
      </c>
      <c r="AI158" s="122">
        <f t="shared" ref="AI158" si="2531">AH158</f>
        <v>5</v>
      </c>
      <c r="AJ158" s="83">
        <f>HASIL!AJ149</f>
        <v>5</v>
      </c>
      <c r="AK158" s="122">
        <f t="shared" ref="AK158" si="2532">AJ158</f>
        <v>5</v>
      </c>
      <c r="AL158" s="83">
        <f>HASIL!AL149</f>
        <v>5</v>
      </c>
      <c r="AM158" s="122">
        <f t="shared" ref="AM158" si="2533">AL158</f>
        <v>5</v>
      </c>
      <c r="AN158" s="83">
        <f>HASIL!AN149</f>
        <v>5</v>
      </c>
      <c r="AO158" s="122">
        <f t="shared" ref="AO158" si="2534">AN158</f>
        <v>5</v>
      </c>
      <c r="AP158" s="83">
        <f>HASIL!AP149</f>
        <v>5</v>
      </c>
      <c r="AQ158" s="122">
        <f t="shared" ref="AQ158" si="2535">AP158</f>
        <v>5</v>
      </c>
      <c r="AR158" s="83">
        <f>HASIL!AR149</f>
        <v>5</v>
      </c>
      <c r="AS158" s="122">
        <f t="shared" ref="AS158" si="2536">AR158</f>
        <v>5</v>
      </c>
      <c r="AT158" s="83">
        <f>HASIL!AT149</f>
        <v>5</v>
      </c>
      <c r="AU158" s="122">
        <f t="shared" si="2334"/>
        <v>5</v>
      </c>
      <c r="AV158" s="47">
        <f>HASIL!AV149</f>
        <v>19</v>
      </c>
      <c r="AW158" s="47">
        <f>HASIL!AW149</f>
        <v>1</v>
      </c>
      <c r="AX158" s="23">
        <f>HASIL!AX149</f>
        <v>95</v>
      </c>
      <c r="AY158" s="24">
        <f t="shared" si="2335"/>
        <v>95</v>
      </c>
      <c r="AZ158" s="113" t="str">
        <f>IF(AY158&lt;$P$8,"-",IF(AY158&gt;=$P$8,"v"))</f>
        <v>v</v>
      </c>
      <c r="BA158" s="113" t="str">
        <f>IF(AY158&lt;$P$8,"v",IF(AY158&gt;=$P$8,"-"))</f>
        <v>-</v>
      </c>
      <c r="BB158" s="114" t="str">
        <f>IF(AY158&gt;=$P$8+20,"Pengayaan",IF(AY158&gt;=$P$8,"Tuntas",IF(AY158&lt;$P$8,"Remedial")))</f>
        <v>Pengayaan</v>
      </c>
      <c r="BE158" s="22">
        <v>140</v>
      </c>
      <c r="BF158" s="82" t="str">
        <f t="shared" si="2336"/>
        <v/>
      </c>
      <c r="BG158" s="110" t="s">
        <v>35</v>
      </c>
      <c r="BH158" s="22" t="s">
        <v>36</v>
      </c>
      <c r="BI158" s="22" t="s">
        <v>37</v>
      </c>
      <c r="BJ158" s="22" t="s">
        <v>38</v>
      </c>
      <c r="BN158" s="22">
        <v>140</v>
      </c>
      <c r="BO158" s="27" t="str">
        <f t="shared" si="2337"/>
        <v/>
      </c>
      <c r="BP158" s="110" t="s">
        <v>35</v>
      </c>
      <c r="BQ158" s="22" t="s">
        <v>36</v>
      </c>
      <c r="BR158" s="22" t="s">
        <v>37</v>
      </c>
      <c r="BS158" s="22" t="s">
        <v>38</v>
      </c>
    </row>
    <row r="159" spans="1:71" x14ac:dyDescent="0.25">
      <c r="A159" s="37">
        <v>141</v>
      </c>
      <c r="B159" s="266">
        <f>HASIL!C150</f>
        <v>44173.317708333299</v>
      </c>
      <c r="C159" s="266"/>
      <c r="D159" s="255">
        <f>HASIL!E150</f>
        <v>44173.365462962996</v>
      </c>
      <c r="E159" s="256"/>
      <c r="F159" s="192">
        <f>HASIL!G150</f>
        <v>44173.365462962996</v>
      </c>
      <c r="G159" s="46" t="str">
        <f>HASIL!B150</f>
        <v>SERLI SURLENI</v>
      </c>
      <c r="H159" s="83">
        <f>HASIL!H150</f>
        <v>0</v>
      </c>
      <c r="I159" s="122">
        <f t="shared" si="2338"/>
        <v>0</v>
      </c>
      <c r="J159" s="83">
        <f>HASIL!J150</f>
        <v>5</v>
      </c>
      <c r="K159" s="122">
        <f t="shared" ref="K159" si="2537">J159</f>
        <v>5</v>
      </c>
      <c r="L159" s="83">
        <f>HASIL!L150</f>
        <v>5</v>
      </c>
      <c r="M159" s="122">
        <f t="shared" ref="M159" si="2538">L159</f>
        <v>5</v>
      </c>
      <c r="N159" s="83">
        <f>HASIL!N150</f>
        <v>5</v>
      </c>
      <c r="O159" s="122">
        <f t="shared" ref="O159" si="2539">N159</f>
        <v>5</v>
      </c>
      <c r="P159" s="83">
        <f>HASIL!P150</f>
        <v>5</v>
      </c>
      <c r="Q159" s="122">
        <f t="shared" ref="Q159" si="2540">P159</f>
        <v>5</v>
      </c>
      <c r="R159" s="83">
        <f>HASIL!R150</f>
        <v>5</v>
      </c>
      <c r="S159" s="122">
        <f t="shared" ref="S159" si="2541">R159</f>
        <v>5</v>
      </c>
      <c r="T159" s="83">
        <f>HASIL!T150</f>
        <v>5</v>
      </c>
      <c r="U159" s="122">
        <f t="shared" ref="U159" si="2542">T159</f>
        <v>5</v>
      </c>
      <c r="V159" s="83">
        <f>HASIL!V150</f>
        <v>5</v>
      </c>
      <c r="W159" s="122">
        <f t="shared" ref="W159" si="2543">V159</f>
        <v>5</v>
      </c>
      <c r="X159" s="83">
        <f>HASIL!X150</f>
        <v>5</v>
      </c>
      <c r="Y159" s="122">
        <f t="shared" ref="Y159" si="2544">X159</f>
        <v>5</v>
      </c>
      <c r="Z159" s="83">
        <f>HASIL!Z150</f>
        <v>5</v>
      </c>
      <c r="AA159" s="122">
        <f t="shared" ref="AA159" si="2545">Z159</f>
        <v>5</v>
      </c>
      <c r="AB159" s="83">
        <f>HASIL!AB150</f>
        <v>5</v>
      </c>
      <c r="AC159" s="122">
        <f t="shared" ref="AC159" si="2546">AB159</f>
        <v>5</v>
      </c>
      <c r="AD159" s="83">
        <f>HASIL!AD150</f>
        <v>5</v>
      </c>
      <c r="AE159" s="122">
        <f t="shared" ref="AE159" si="2547">AD159</f>
        <v>5</v>
      </c>
      <c r="AF159" s="83">
        <f>HASIL!AF150</f>
        <v>5</v>
      </c>
      <c r="AG159" s="122">
        <f t="shared" ref="AG159" si="2548">AF159</f>
        <v>5</v>
      </c>
      <c r="AH159" s="83">
        <f>HASIL!AH150</f>
        <v>5</v>
      </c>
      <c r="AI159" s="122">
        <f t="shared" ref="AI159" si="2549">AH159</f>
        <v>5</v>
      </c>
      <c r="AJ159" s="83">
        <f>HASIL!AJ150</f>
        <v>5</v>
      </c>
      <c r="AK159" s="122">
        <f t="shared" ref="AK159" si="2550">AJ159</f>
        <v>5</v>
      </c>
      <c r="AL159" s="83">
        <f>HASIL!AL150</f>
        <v>5</v>
      </c>
      <c r="AM159" s="122">
        <f t="shared" ref="AM159" si="2551">AL159</f>
        <v>5</v>
      </c>
      <c r="AN159" s="83">
        <f>HASIL!AN150</f>
        <v>5</v>
      </c>
      <c r="AO159" s="122">
        <f t="shared" ref="AO159" si="2552">AN159</f>
        <v>5</v>
      </c>
      <c r="AP159" s="83">
        <f>HASIL!AP150</f>
        <v>5</v>
      </c>
      <c r="AQ159" s="122">
        <f t="shared" ref="AQ159" si="2553">AP159</f>
        <v>5</v>
      </c>
      <c r="AR159" s="83">
        <f>HASIL!AR150</f>
        <v>5</v>
      </c>
      <c r="AS159" s="122">
        <f t="shared" ref="AS159" si="2554">AR159</f>
        <v>5</v>
      </c>
      <c r="AT159" s="83">
        <f>HASIL!AT150</f>
        <v>5</v>
      </c>
      <c r="AU159" s="122">
        <f t="shared" si="2334"/>
        <v>5</v>
      </c>
      <c r="AV159" s="47">
        <f>HASIL!AV150</f>
        <v>19</v>
      </c>
      <c r="AW159" s="47">
        <f>HASIL!AW150</f>
        <v>1</v>
      </c>
      <c r="AX159" s="23">
        <f>HASIL!AX150</f>
        <v>95</v>
      </c>
      <c r="AY159" s="24">
        <f t="shared" si="2335"/>
        <v>95</v>
      </c>
      <c r="AZ159" s="113" t="str">
        <f>IF(AY159&lt;$P$8,"-",IF(AY159&gt;=$P$8,"v"))</f>
        <v>v</v>
      </c>
      <c r="BA159" s="113" t="str">
        <f>IF(AY159&lt;$P$8,"v",IF(AY159&gt;=$P$8,"-"))</f>
        <v>-</v>
      </c>
      <c r="BB159" s="114" t="str">
        <f>IF(AY159&gt;=$P$8+20,"Pengayaan",IF(AY159&gt;=$P$8,"Tuntas",IF(AY159&lt;$P$8,"Remedial")))</f>
        <v>Pengayaan</v>
      </c>
      <c r="BE159" s="22">
        <v>141</v>
      </c>
      <c r="BF159" s="82" t="str">
        <f t="shared" si="2336"/>
        <v/>
      </c>
      <c r="BG159" s="110" t="s">
        <v>35</v>
      </c>
      <c r="BH159" s="22" t="s">
        <v>36</v>
      </c>
      <c r="BI159" s="22" t="s">
        <v>37</v>
      </c>
      <c r="BJ159" s="22" t="s">
        <v>38</v>
      </c>
      <c r="BN159" s="22">
        <v>141</v>
      </c>
      <c r="BO159" s="27" t="str">
        <f t="shared" si="2337"/>
        <v/>
      </c>
      <c r="BP159" s="110" t="s">
        <v>35</v>
      </c>
      <c r="BQ159" s="22" t="s">
        <v>36</v>
      </c>
      <c r="BR159" s="22" t="s">
        <v>37</v>
      </c>
      <c r="BS159" s="22" t="s">
        <v>38</v>
      </c>
    </row>
    <row r="160" spans="1:71" x14ac:dyDescent="0.25">
      <c r="A160" s="38">
        <v>142</v>
      </c>
      <c r="B160" s="266">
        <f>HASIL!C151</f>
        <v>44173.358680555597</v>
      </c>
      <c r="C160" s="266"/>
      <c r="D160" s="255">
        <f>HASIL!E151</f>
        <v>44173.365462962996</v>
      </c>
      <c r="E160" s="256"/>
      <c r="F160" s="192">
        <f>HASIL!G151</f>
        <v>44173.365462962996</v>
      </c>
      <c r="G160" s="46" t="str">
        <f>HASIL!B151</f>
        <v>RINA SEPTIYANI</v>
      </c>
      <c r="H160" s="83">
        <f>HASIL!H151</f>
        <v>5</v>
      </c>
      <c r="I160" s="122">
        <f t="shared" si="2338"/>
        <v>5</v>
      </c>
      <c r="J160" s="83">
        <f>HASIL!J151</f>
        <v>5</v>
      </c>
      <c r="K160" s="122">
        <f t="shared" ref="K160" si="2555">J160</f>
        <v>5</v>
      </c>
      <c r="L160" s="83">
        <f>HASIL!L151</f>
        <v>0</v>
      </c>
      <c r="M160" s="122">
        <f t="shared" ref="M160" si="2556">L160</f>
        <v>0</v>
      </c>
      <c r="N160" s="83">
        <f>HASIL!N151</f>
        <v>0</v>
      </c>
      <c r="O160" s="122">
        <f t="shared" ref="O160" si="2557">N160</f>
        <v>0</v>
      </c>
      <c r="P160" s="83">
        <f>HASIL!P151</f>
        <v>5</v>
      </c>
      <c r="Q160" s="122">
        <f t="shared" ref="Q160" si="2558">P160</f>
        <v>5</v>
      </c>
      <c r="R160" s="83">
        <f>HASIL!R151</f>
        <v>5</v>
      </c>
      <c r="S160" s="122">
        <f t="shared" ref="S160" si="2559">R160</f>
        <v>5</v>
      </c>
      <c r="T160" s="83">
        <f>HASIL!T151</f>
        <v>0</v>
      </c>
      <c r="U160" s="122">
        <f t="shared" ref="U160" si="2560">T160</f>
        <v>0</v>
      </c>
      <c r="V160" s="83">
        <f>HASIL!V151</f>
        <v>0</v>
      </c>
      <c r="W160" s="122">
        <f t="shared" ref="W160" si="2561">V160</f>
        <v>0</v>
      </c>
      <c r="X160" s="83">
        <f>HASIL!X151</f>
        <v>5</v>
      </c>
      <c r="Y160" s="122">
        <f t="shared" ref="Y160" si="2562">X160</f>
        <v>5</v>
      </c>
      <c r="Z160" s="83">
        <f>HASIL!Z151</f>
        <v>5</v>
      </c>
      <c r="AA160" s="122">
        <f t="shared" ref="AA160" si="2563">Z160</f>
        <v>5</v>
      </c>
      <c r="AB160" s="83">
        <f>HASIL!AB151</f>
        <v>0</v>
      </c>
      <c r="AC160" s="122">
        <f t="shared" ref="AC160" si="2564">AB160</f>
        <v>0</v>
      </c>
      <c r="AD160" s="83">
        <f>HASIL!AD151</f>
        <v>0</v>
      </c>
      <c r="AE160" s="122">
        <f t="shared" ref="AE160" si="2565">AD160</f>
        <v>0</v>
      </c>
      <c r="AF160" s="83">
        <f>HASIL!AF151</f>
        <v>0</v>
      </c>
      <c r="AG160" s="122">
        <f t="shared" ref="AG160" si="2566">AF160</f>
        <v>0</v>
      </c>
      <c r="AH160" s="83">
        <f>HASIL!AH151</f>
        <v>0</v>
      </c>
      <c r="AI160" s="122">
        <f t="shared" ref="AI160" si="2567">AH160</f>
        <v>0</v>
      </c>
      <c r="AJ160" s="83">
        <f>HASIL!AJ151</f>
        <v>5</v>
      </c>
      <c r="AK160" s="122">
        <f t="shared" ref="AK160" si="2568">AJ160</f>
        <v>5</v>
      </c>
      <c r="AL160" s="83">
        <f>HASIL!AL151</f>
        <v>0</v>
      </c>
      <c r="AM160" s="122">
        <f t="shared" ref="AM160" si="2569">AL160</f>
        <v>0</v>
      </c>
      <c r="AN160" s="83">
        <f>HASIL!AN151</f>
        <v>5</v>
      </c>
      <c r="AO160" s="122">
        <f t="shared" ref="AO160" si="2570">AN160</f>
        <v>5</v>
      </c>
      <c r="AP160" s="83">
        <f>HASIL!AP151</f>
        <v>5</v>
      </c>
      <c r="AQ160" s="122">
        <f t="shared" ref="AQ160" si="2571">AP160</f>
        <v>5</v>
      </c>
      <c r="AR160" s="83">
        <f>HASIL!AR151</f>
        <v>0</v>
      </c>
      <c r="AS160" s="122">
        <f t="shared" ref="AS160" si="2572">AR160</f>
        <v>0</v>
      </c>
      <c r="AT160" s="83">
        <f>HASIL!AT151</f>
        <v>5</v>
      </c>
      <c r="AU160" s="122">
        <f t="shared" si="2334"/>
        <v>5</v>
      </c>
      <c r="AV160" s="47">
        <f>HASIL!AV151</f>
        <v>10</v>
      </c>
      <c r="AW160" s="47">
        <f>HASIL!AW151</f>
        <v>10</v>
      </c>
      <c r="AX160" s="23">
        <f>HASIL!AX151</f>
        <v>50</v>
      </c>
      <c r="AY160" s="24">
        <f t="shared" si="2335"/>
        <v>50</v>
      </c>
      <c r="AZ160" s="113" t="str">
        <f>IF(AY160&lt;$P$8,"-",IF(AY160&gt;=$P$8,"v"))</f>
        <v>-</v>
      </c>
      <c r="BA160" s="113" t="str">
        <f>IF(AY160&lt;$P$8,"v",IF(AY160&gt;=$P$8,"-"))</f>
        <v>v</v>
      </c>
      <c r="BB160" s="114" t="str">
        <f>IF(AY160&gt;=$P$8+20,"Pengayaan",IF(AY160&gt;=$P$8,"Tuntas",IF(AY160&lt;$P$8,"Remedial")))</f>
        <v>Remedial</v>
      </c>
      <c r="BE160" s="22">
        <v>142</v>
      </c>
      <c r="BF160" s="82" t="str">
        <f t="shared" si="2336"/>
        <v/>
      </c>
      <c r="BG160" s="110" t="s">
        <v>35</v>
      </c>
      <c r="BH160" s="22" t="s">
        <v>36</v>
      </c>
      <c r="BI160" s="22" t="s">
        <v>37</v>
      </c>
      <c r="BJ160" s="22" t="s">
        <v>38</v>
      </c>
      <c r="BN160" s="22">
        <v>142</v>
      </c>
      <c r="BO160" s="27" t="str">
        <f t="shared" si="2337"/>
        <v/>
      </c>
      <c r="BP160" s="110" t="s">
        <v>35</v>
      </c>
      <c r="BQ160" s="22" t="s">
        <v>36</v>
      </c>
      <c r="BR160" s="22" t="s">
        <v>37</v>
      </c>
      <c r="BS160" s="22" t="s">
        <v>38</v>
      </c>
    </row>
    <row r="161" spans="1:71" x14ac:dyDescent="0.25">
      <c r="A161" s="37">
        <v>143</v>
      </c>
      <c r="B161" s="266">
        <f>HASIL!C152</f>
        <v>44173.341956018499</v>
      </c>
      <c r="C161" s="266"/>
      <c r="D161" s="255">
        <f>HASIL!E152</f>
        <v>44173.365474537</v>
      </c>
      <c r="E161" s="256"/>
      <c r="F161" s="192">
        <f>HASIL!G152</f>
        <v>44173.365474537</v>
      </c>
      <c r="G161" s="46" t="str">
        <f>HASIL!B152</f>
        <v>NURHAYATI NURHAYATI</v>
      </c>
      <c r="H161" s="83">
        <f>HASIL!H152</f>
        <v>0</v>
      </c>
      <c r="I161" s="122">
        <f t="shared" si="2338"/>
        <v>0</v>
      </c>
      <c r="J161" s="83">
        <f>HASIL!J152</f>
        <v>0</v>
      </c>
      <c r="K161" s="122">
        <f t="shared" ref="K161" si="2573">J161</f>
        <v>0</v>
      </c>
      <c r="L161" s="83">
        <f>HASIL!L152</f>
        <v>5</v>
      </c>
      <c r="M161" s="122">
        <f t="shared" ref="M161" si="2574">L161</f>
        <v>5</v>
      </c>
      <c r="N161" s="83">
        <f>HASIL!N152</f>
        <v>5</v>
      </c>
      <c r="O161" s="122">
        <f t="shared" ref="O161" si="2575">N161</f>
        <v>5</v>
      </c>
      <c r="P161" s="83">
        <f>HASIL!P152</f>
        <v>5</v>
      </c>
      <c r="Q161" s="122">
        <f t="shared" ref="Q161" si="2576">P161</f>
        <v>5</v>
      </c>
      <c r="R161" s="83">
        <f>HASIL!R152</f>
        <v>5</v>
      </c>
      <c r="S161" s="122">
        <f t="shared" ref="S161" si="2577">R161</f>
        <v>5</v>
      </c>
      <c r="T161" s="83">
        <f>HASIL!T152</f>
        <v>5</v>
      </c>
      <c r="U161" s="122">
        <f t="shared" ref="U161" si="2578">T161</f>
        <v>5</v>
      </c>
      <c r="V161" s="83">
        <f>HASIL!V152</f>
        <v>5</v>
      </c>
      <c r="W161" s="122">
        <f t="shared" ref="W161" si="2579">V161</f>
        <v>5</v>
      </c>
      <c r="X161" s="83">
        <f>HASIL!X152</f>
        <v>5</v>
      </c>
      <c r="Y161" s="122">
        <f t="shared" ref="Y161" si="2580">X161</f>
        <v>5</v>
      </c>
      <c r="Z161" s="83">
        <f>HASIL!Z152</f>
        <v>5</v>
      </c>
      <c r="AA161" s="122">
        <f t="shared" ref="AA161" si="2581">Z161</f>
        <v>5</v>
      </c>
      <c r="AB161" s="83">
        <f>HASIL!AB152</f>
        <v>5</v>
      </c>
      <c r="AC161" s="122">
        <f t="shared" ref="AC161" si="2582">AB161</f>
        <v>5</v>
      </c>
      <c r="AD161" s="83">
        <f>HASIL!AD152</f>
        <v>0</v>
      </c>
      <c r="AE161" s="122">
        <f t="shared" ref="AE161" si="2583">AD161</f>
        <v>0</v>
      </c>
      <c r="AF161" s="83">
        <f>HASIL!AF152</f>
        <v>5</v>
      </c>
      <c r="AG161" s="122">
        <f t="shared" ref="AG161" si="2584">AF161</f>
        <v>5</v>
      </c>
      <c r="AH161" s="83">
        <f>HASIL!AH152</f>
        <v>5</v>
      </c>
      <c r="AI161" s="122">
        <f t="shared" ref="AI161" si="2585">AH161</f>
        <v>5</v>
      </c>
      <c r="AJ161" s="83">
        <f>HASIL!AJ152</f>
        <v>5</v>
      </c>
      <c r="AK161" s="122">
        <f t="shared" ref="AK161" si="2586">AJ161</f>
        <v>5</v>
      </c>
      <c r="AL161" s="83">
        <f>HASIL!AL152</f>
        <v>5</v>
      </c>
      <c r="AM161" s="122">
        <f t="shared" ref="AM161" si="2587">AL161</f>
        <v>5</v>
      </c>
      <c r="AN161" s="83">
        <f>HASIL!AN152</f>
        <v>5</v>
      </c>
      <c r="AO161" s="122">
        <f t="shared" ref="AO161" si="2588">AN161</f>
        <v>5</v>
      </c>
      <c r="AP161" s="83">
        <f>HASIL!AP152</f>
        <v>5</v>
      </c>
      <c r="AQ161" s="122">
        <f t="shared" ref="AQ161" si="2589">AP161</f>
        <v>5</v>
      </c>
      <c r="AR161" s="83">
        <f>HASIL!AR152</f>
        <v>5</v>
      </c>
      <c r="AS161" s="122">
        <f t="shared" ref="AS161" si="2590">AR161</f>
        <v>5</v>
      </c>
      <c r="AT161" s="83">
        <f>HASIL!AT152</f>
        <v>5</v>
      </c>
      <c r="AU161" s="122">
        <f t="shared" si="2334"/>
        <v>5</v>
      </c>
      <c r="AV161" s="47">
        <f>HASIL!AV152</f>
        <v>17</v>
      </c>
      <c r="AW161" s="47">
        <f>HASIL!AW152</f>
        <v>3</v>
      </c>
      <c r="AX161" s="23">
        <f>HASIL!AX152</f>
        <v>85</v>
      </c>
      <c r="AY161" s="24">
        <f t="shared" si="2335"/>
        <v>85</v>
      </c>
      <c r="AZ161" s="113" t="str">
        <f>IF(AY161&lt;$P$8,"-",IF(AY161&gt;=$P$8,"v"))</f>
        <v>v</v>
      </c>
      <c r="BA161" s="113" t="str">
        <f>IF(AY161&lt;$P$8,"v",IF(AY161&gt;=$P$8,"-"))</f>
        <v>-</v>
      </c>
      <c r="BB161" s="114" t="str">
        <f>IF(AY161&gt;=$P$8+20,"Pengayaan",IF(AY161&gt;=$P$8,"Tuntas",IF(AY161&lt;$P$8,"Remedial")))</f>
        <v>Tuntas</v>
      </c>
      <c r="BE161" s="22">
        <v>143</v>
      </c>
      <c r="BF161" s="82" t="str">
        <f t="shared" si="2336"/>
        <v/>
      </c>
      <c r="BG161" s="110" t="s">
        <v>35</v>
      </c>
      <c r="BH161" s="22" t="s">
        <v>36</v>
      </c>
      <c r="BI161" s="22" t="s">
        <v>37</v>
      </c>
      <c r="BJ161" s="22" t="s">
        <v>38</v>
      </c>
      <c r="BN161" s="22">
        <v>143</v>
      </c>
      <c r="BO161" s="27" t="str">
        <f t="shared" si="2337"/>
        <v/>
      </c>
      <c r="BP161" s="110" t="s">
        <v>35</v>
      </c>
      <c r="BQ161" s="22" t="s">
        <v>36</v>
      </c>
      <c r="BR161" s="22" t="s">
        <v>37</v>
      </c>
      <c r="BS161" s="22" t="s">
        <v>38</v>
      </c>
    </row>
    <row r="162" spans="1:71" x14ac:dyDescent="0.25">
      <c r="A162" s="38">
        <v>144</v>
      </c>
      <c r="B162" s="266">
        <f>HASIL!C153</f>
        <v>44173.3128125</v>
      </c>
      <c r="C162" s="266"/>
      <c r="D162" s="255">
        <f>HASIL!E153</f>
        <v>44173.365509259304</v>
      </c>
      <c r="E162" s="256"/>
      <c r="F162" s="192">
        <f>HASIL!G153</f>
        <v>44173.365509259304</v>
      </c>
      <c r="G162" s="46" t="str">
        <f>HASIL!B153</f>
        <v>SRI AGUSTINI</v>
      </c>
      <c r="H162" s="83">
        <f>HASIL!H153</f>
        <v>0</v>
      </c>
      <c r="I162" s="122">
        <f t="shared" si="2338"/>
        <v>0</v>
      </c>
      <c r="J162" s="83">
        <f>HASIL!J153</f>
        <v>5</v>
      </c>
      <c r="K162" s="122">
        <f t="shared" ref="K162" si="2591">J162</f>
        <v>5</v>
      </c>
      <c r="L162" s="83">
        <f>HASIL!L153</f>
        <v>5</v>
      </c>
      <c r="M162" s="122">
        <f t="shared" ref="M162" si="2592">L162</f>
        <v>5</v>
      </c>
      <c r="N162" s="83">
        <f>HASIL!N153</f>
        <v>5</v>
      </c>
      <c r="O162" s="122">
        <f t="shared" ref="O162" si="2593">N162</f>
        <v>5</v>
      </c>
      <c r="P162" s="83">
        <f>HASIL!P153</f>
        <v>5</v>
      </c>
      <c r="Q162" s="122">
        <f t="shared" ref="Q162" si="2594">P162</f>
        <v>5</v>
      </c>
      <c r="R162" s="83">
        <f>HASIL!R153</f>
        <v>5</v>
      </c>
      <c r="S162" s="122">
        <f t="shared" ref="S162" si="2595">R162</f>
        <v>5</v>
      </c>
      <c r="T162" s="83">
        <f>HASIL!T153</f>
        <v>5</v>
      </c>
      <c r="U162" s="122">
        <f t="shared" ref="U162" si="2596">T162</f>
        <v>5</v>
      </c>
      <c r="V162" s="83">
        <f>HASIL!V153</f>
        <v>5</v>
      </c>
      <c r="W162" s="122">
        <f t="shared" ref="W162" si="2597">V162</f>
        <v>5</v>
      </c>
      <c r="X162" s="83">
        <f>HASIL!X153</f>
        <v>5</v>
      </c>
      <c r="Y162" s="122">
        <f t="shared" ref="Y162" si="2598">X162</f>
        <v>5</v>
      </c>
      <c r="Z162" s="83">
        <f>HASIL!Z153</f>
        <v>5</v>
      </c>
      <c r="AA162" s="122">
        <f t="shared" ref="AA162" si="2599">Z162</f>
        <v>5</v>
      </c>
      <c r="AB162" s="83">
        <f>HASIL!AB153</f>
        <v>5</v>
      </c>
      <c r="AC162" s="122">
        <f t="shared" ref="AC162" si="2600">AB162</f>
        <v>5</v>
      </c>
      <c r="AD162" s="83">
        <f>HASIL!AD153</f>
        <v>5</v>
      </c>
      <c r="AE162" s="122">
        <f t="shared" ref="AE162" si="2601">AD162</f>
        <v>5</v>
      </c>
      <c r="AF162" s="83">
        <f>HASIL!AF153</f>
        <v>5</v>
      </c>
      <c r="AG162" s="122">
        <f t="shared" ref="AG162" si="2602">AF162</f>
        <v>5</v>
      </c>
      <c r="AH162" s="83">
        <f>HASIL!AH153</f>
        <v>5</v>
      </c>
      <c r="AI162" s="122">
        <f t="shared" ref="AI162" si="2603">AH162</f>
        <v>5</v>
      </c>
      <c r="AJ162" s="83">
        <f>HASIL!AJ153</f>
        <v>5</v>
      </c>
      <c r="AK162" s="122">
        <f t="shared" ref="AK162" si="2604">AJ162</f>
        <v>5</v>
      </c>
      <c r="AL162" s="83">
        <f>HASIL!AL153</f>
        <v>5</v>
      </c>
      <c r="AM162" s="122">
        <f t="shared" ref="AM162" si="2605">AL162</f>
        <v>5</v>
      </c>
      <c r="AN162" s="83">
        <f>HASIL!AN153</f>
        <v>5</v>
      </c>
      <c r="AO162" s="122">
        <f t="shared" ref="AO162" si="2606">AN162</f>
        <v>5</v>
      </c>
      <c r="AP162" s="83">
        <f>HASIL!AP153</f>
        <v>5</v>
      </c>
      <c r="AQ162" s="122">
        <f t="shared" ref="AQ162" si="2607">AP162</f>
        <v>5</v>
      </c>
      <c r="AR162" s="83">
        <f>HASIL!AR153</f>
        <v>5</v>
      </c>
      <c r="AS162" s="122">
        <f t="shared" ref="AS162" si="2608">AR162</f>
        <v>5</v>
      </c>
      <c r="AT162" s="83">
        <f>HASIL!AT153</f>
        <v>5</v>
      </c>
      <c r="AU162" s="122">
        <f t="shared" si="2334"/>
        <v>5</v>
      </c>
      <c r="AV162" s="47">
        <f>HASIL!AV153</f>
        <v>19</v>
      </c>
      <c r="AW162" s="47">
        <f>HASIL!AW153</f>
        <v>1</v>
      </c>
      <c r="AX162" s="23">
        <f>HASIL!AX153</f>
        <v>95</v>
      </c>
      <c r="AY162" s="24">
        <f t="shared" si="2335"/>
        <v>95</v>
      </c>
      <c r="AZ162" s="113" t="str">
        <f>IF(AY162&lt;$P$8,"-",IF(AY162&gt;=$P$8,"v"))</f>
        <v>v</v>
      </c>
      <c r="BA162" s="113" t="str">
        <f>IF(AY162&lt;$P$8,"v",IF(AY162&gt;=$P$8,"-"))</f>
        <v>-</v>
      </c>
      <c r="BB162" s="114" t="str">
        <f>IF(AY162&gt;=$P$8+20,"Pengayaan",IF(AY162&gt;=$P$8,"Tuntas",IF(AY162&lt;$P$8,"Remedial")))</f>
        <v>Pengayaan</v>
      </c>
      <c r="BE162" s="22">
        <v>144</v>
      </c>
      <c r="BF162" s="82" t="str">
        <f t="shared" si="2336"/>
        <v/>
      </c>
      <c r="BG162" s="110" t="s">
        <v>35</v>
      </c>
      <c r="BH162" s="22" t="s">
        <v>36</v>
      </c>
      <c r="BI162" s="22" t="s">
        <v>37</v>
      </c>
      <c r="BJ162" s="22" t="s">
        <v>38</v>
      </c>
      <c r="BN162" s="22">
        <v>144</v>
      </c>
      <c r="BO162" s="27" t="str">
        <f t="shared" si="2337"/>
        <v/>
      </c>
      <c r="BP162" s="110" t="s">
        <v>35</v>
      </c>
      <c r="BQ162" s="22" t="s">
        <v>36</v>
      </c>
      <c r="BR162" s="22" t="s">
        <v>37</v>
      </c>
      <c r="BS162" s="22" t="s">
        <v>38</v>
      </c>
    </row>
    <row r="163" spans="1:71" x14ac:dyDescent="0.25">
      <c r="A163" s="37">
        <v>145</v>
      </c>
      <c r="B163" s="266">
        <f>HASIL!C154</f>
        <v>44173.356539351902</v>
      </c>
      <c r="C163" s="266"/>
      <c r="D163" s="255">
        <f>HASIL!E154</f>
        <v>44173.365543981497</v>
      </c>
      <c r="E163" s="256"/>
      <c r="F163" s="192">
        <f>HASIL!G154</f>
        <v>44173.365543981497</v>
      </c>
      <c r="G163" s="46" t="str">
        <f>HASIL!B154</f>
        <v>AHMAD FERDIANSAH</v>
      </c>
      <c r="H163" s="83">
        <f>HASIL!H154</f>
        <v>0</v>
      </c>
      <c r="I163" s="122">
        <f t="shared" si="2338"/>
        <v>0</v>
      </c>
      <c r="J163" s="83">
        <f>HASIL!J154</f>
        <v>5</v>
      </c>
      <c r="K163" s="122">
        <f t="shared" ref="K163" si="2609">J163</f>
        <v>5</v>
      </c>
      <c r="L163" s="83">
        <f>HASIL!L154</f>
        <v>5</v>
      </c>
      <c r="M163" s="122">
        <f t="shared" ref="M163" si="2610">L163</f>
        <v>5</v>
      </c>
      <c r="N163" s="83">
        <f>HASIL!N154</f>
        <v>5</v>
      </c>
      <c r="O163" s="122">
        <f t="shared" ref="O163" si="2611">N163</f>
        <v>5</v>
      </c>
      <c r="P163" s="83">
        <f>HASIL!P154</f>
        <v>5</v>
      </c>
      <c r="Q163" s="122">
        <f t="shared" ref="Q163" si="2612">P163</f>
        <v>5</v>
      </c>
      <c r="R163" s="83">
        <f>HASIL!R154</f>
        <v>5</v>
      </c>
      <c r="S163" s="122">
        <f t="shared" ref="S163" si="2613">R163</f>
        <v>5</v>
      </c>
      <c r="T163" s="83">
        <f>HASIL!T154</f>
        <v>5</v>
      </c>
      <c r="U163" s="122">
        <f t="shared" ref="U163" si="2614">T163</f>
        <v>5</v>
      </c>
      <c r="V163" s="83">
        <f>HASIL!V154</f>
        <v>5</v>
      </c>
      <c r="W163" s="122">
        <f t="shared" ref="W163" si="2615">V163</f>
        <v>5</v>
      </c>
      <c r="X163" s="83">
        <f>HASIL!X154</f>
        <v>5</v>
      </c>
      <c r="Y163" s="122">
        <f t="shared" ref="Y163" si="2616">X163</f>
        <v>5</v>
      </c>
      <c r="Z163" s="83">
        <f>HASIL!Z154</f>
        <v>5</v>
      </c>
      <c r="AA163" s="122">
        <f t="shared" ref="AA163" si="2617">Z163</f>
        <v>5</v>
      </c>
      <c r="AB163" s="83">
        <f>HASIL!AB154</f>
        <v>5</v>
      </c>
      <c r="AC163" s="122">
        <f t="shared" ref="AC163" si="2618">AB163</f>
        <v>5</v>
      </c>
      <c r="AD163" s="83">
        <f>HASIL!AD154</f>
        <v>5</v>
      </c>
      <c r="AE163" s="122">
        <f t="shared" ref="AE163" si="2619">AD163</f>
        <v>5</v>
      </c>
      <c r="AF163" s="83">
        <f>HASIL!AF154</f>
        <v>5</v>
      </c>
      <c r="AG163" s="122">
        <f t="shared" ref="AG163" si="2620">AF163</f>
        <v>5</v>
      </c>
      <c r="AH163" s="83">
        <f>HASIL!AH154</f>
        <v>5</v>
      </c>
      <c r="AI163" s="122">
        <f t="shared" ref="AI163" si="2621">AH163</f>
        <v>5</v>
      </c>
      <c r="AJ163" s="83">
        <f>HASIL!AJ154</f>
        <v>5</v>
      </c>
      <c r="AK163" s="122">
        <f t="shared" ref="AK163" si="2622">AJ163</f>
        <v>5</v>
      </c>
      <c r="AL163" s="83">
        <f>HASIL!AL154</f>
        <v>5</v>
      </c>
      <c r="AM163" s="122">
        <f t="shared" ref="AM163" si="2623">AL163</f>
        <v>5</v>
      </c>
      <c r="AN163" s="83">
        <f>HASIL!AN154</f>
        <v>5</v>
      </c>
      <c r="AO163" s="122">
        <f t="shared" ref="AO163" si="2624">AN163</f>
        <v>5</v>
      </c>
      <c r="AP163" s="83">
        <f>HASIL!AP154</f>
        <v>5</v>
      </c>
      <c r="AQ163" s="122">
        <f t="shared" ref="AQ163" si="2625">AP163</f>
        <v>5</v>
      </c>
      <c r="AR163" s="83">
        <f>HASIL!AR154</f>
        <v>5</v>
      </c>
      <c r="AS163" s="122">
        <f t="shared" ref="AS163" si="2626">AR163</f>
        <v>5</v>
      </c>
      <c r="AT163" s="83">
        <f>HASIL!AT154</f>
        <v>5</v>
      </c>
      <c r="AU163" s="122">
        <f t="shared" si="2334"/>
        <v>5</v>
      </c>
      <c r="AV163" s="47">
        <f>HASIL!AV154</f>
        <v>19</v>
      </c>
      <c r="AW163" s="47">
        <f>HASIL!AW154</f>
        <v>1</v>
      </c>
      <c r="AX163" s="23">
        <f>HASIL!AX154</f>
        <v>95</v>
      </c>
      <c r="AY163" s="24">
        <f t="shared" si="2335"/>
        <v>95</v>
      </c>
      <c r="AZ163" s="113" t="str">
        <f>IF(AY163&lt;$P$8,"-",IF(AY163&gt;=$P$8,"v"))</f>
        <v>v</v>
      </c>
      <c r="BA163" s="113" t="str">
        <f>IF(AY163&lt;$P$8,"v",IF(AY163&gt;=$P$8,"-"))</f>
        <v>-</v>
      </c>
      <c r="BB163" s="114" t="str">
        <f>IF(AY163&gt;=$P$8+20,"Pengayaan",IF(AY163&gt;=$P$8,"Tuntas",IF(AY163&lt;$P$8,"Remedial")))</f>
        <v>Pengayaan</v>
      </c>
      <c r="BE163" s="22">
        <v>145</v>
      </c>
      <c r="BF163" s="82" t="str">
        <f t="shared" si="2336"/>
        <v/>
      </c>
      <c r="BG163" s="110" t="s">
        <v>35</v>
      </c>
      <c r="BH163" s="22" t="s">
        <v>36</v>
      </c>
      <c r="BI163" s="22" t="s">
        <v>37</v>
      </c>
      <c r="BJ163" s="22" t="s">
        <v>38</v>
      </c>
      <c r="BN163" s="22">
        <v>145</v>
      </c>
      <c r="BO163" s="27" t="str">
        <f t="shared" si="2337"/>
        <v/>
      </c>
      <c r="BP163" s="110" t="s">
        <v>35</v>
      </c>
      <c r="BQ163" s="22" t="s">
        <v>36</v>
      </c>
      <c r="BR163" s="22" t="s">
        <v>37</v>
      </c>
      <c r="BS163" s="22" t="s">
        <v>38</v>
      </c>
    </row>
    <row r="164" spans="1:71" x14ac:dyDescent="0.25">
      <c r="A164" s="38">
        <v>146</v>
      </c>
      <c r="B164" s="266">
        <f>HASIL!C155</f>
        <v>44173.340300925898</v>
      </c>
      <c r="C164" s="266"/>
      <c r="D164" s="255">
        <f>HASIL!E155</f>
        <v>44173.365671296298</v>
      </c>
      <c r="E164" s="256"/>
      <c r="F164" s="192">
        <f>HASIL!G155</f>
        <v>44173.365671296298</v>
      </c>
      <c r="G164" s="46" t="str">
        <f>HASIL!B155</f>
        <v>PUTRA FANI</v>
      </c>
      <c r="H164" s="83">
        <f>HASIL!H155</f>
        <v>0</v>
      </c>
      <c r="I164" s="122">
        <f t="shared" si="2338"/>
        <v>0</v>
      </c>
      <c r="J164" s="83">
        <f>HASIL!J155</f>
        <v>0</v>
      </c>
      <c r="K164" s="122">
        <f t="shared" ref="K164" si="2627">J164</f>
        <v>0</v>
      </c>
      <c r="L164" s="83">
        <f>HASIL!L155</f>
        <v>5</v>
      </c>
      <c r="M164" s="122">
        <f t="shared" ref="M164" si="2628">L164</f>
        <v>5</v>
      </c>
      <c r="N164" s="83">
        <f>HASIL!N155</f>
        <v>0</v>
      </c>
      <c r="O164" s="122">
        <f t="shared" ref="O164" si="2629">N164</f>
        <v>0</v>
      </c>
      <c r="P164" s="83">
        <f>HASIL!P155</f>
        <v>5</v>
      </c>
      <c r="Q164" s="122">
        <f t="shared" ref="Q164" si="2630">P164</f>
        <v>5</v>
      </c>
      <c r="R164" s="83">
        <f>HASIL!R155</f>
        <v>5</v>
      </c>
      <c r="S164" s="122">
        <f t="shared" ref="S164" si="2631">R164</f>
        <v>5</v>
      </c>
      <c r="T164" s="83">
        <f>HASIL!T155</f>
        <v>5</v>
      </c>
      <c r="U164" s="122">
        <f t="shared" ref="U164" si="2632">T164</f>
        <v>5</v>
      </c>
      <c r="V164" s="83">
        <f>HASIL!V155</f>
        <v>5</v>
      </c>
      <c r="W164" s="122">
        <f t="shared" ref="W164" si="2633">V164</f>
        <v>5</v>
      </c>
      <c r="X164" s="83">
        <f>HASIL!X155</f>
        <v>5</v>
      </c>
      <c r="Y164" s="122">
        <f t="shared" ref="Y164" si="2634">X164</f>
        <v>5</v>
      </c>
      <c r="Z164" s="83">
        <f>HASIL!Z155</f>
        <v>5</v>
      </c>
      <c r="AA164" s="122">
        <f t="shared" ref="AA164" si="2635">Z164</f>
        <v>5</v>
      </c>
      <c r="AB164" s="83">
        <f>HASIL!AB155</f>
        <v>5</v>
      </c>
      <c r="AC164" s="122">
        <f t="shared" ref="AC164" si="2636">AB164</f>
        <v>5</v>
      </c>
      <c r="AD164" s="83">
        <f>HASIL!AD155</f>
        <v>5</v>
      </c>
      <c r="AE164" s="122">
        <f t="shared" ref="AE164" si="2637">AD164</f>
        <v>5</v>
      </c>
      <c r="AF164" s="83">
        <f>HASIL!AF155</f>
        <v>5</v>
      </c>
      <c r="AG164" s="122">
        <f t="shared" ref="AG164" si="2638">AF164</f>
        <v>5</v>
      </c>
      <c r="AH164" s="83">
        <f>HASIL!AH155</f>
        <v>5</v>
      </c>
      <c r="AI164" s="122">
        <f t="shared" ref="AI164" si="2639">AH164</f>
        <v>5</v>
      </c>
      <c r="AJ164" s="83">
        <f>HASIL!AJ155</f>
        <v>5</v>
      </c>
      <c r="AK164" s="122">
        <f t="shared" ref="AK164" si="2640">AJ164</f>
        <v>5</v>
      </c>
      <c r="AL164" s="83">
        <f>HASIL!AL155</f>
        <v>5</v>
      </c>
      <c r="AM164" s="122">
        <f t="shared" ref="AM164" si="2641">AL164</f>
        <v>5</v>
      </c>
      <c r="AN164" s="83">
        <f>HASIL!AN155</f>
        <v>5</v>
      </c>
      <c r="AO164" s="122">
        <f t="shared" ref="AO164" si="2642">AN164</f>
        <v>5</v>
      </c>
      <c r="AP164" s="83">
        <f>HASIL!AP155</f>
        <v>5</v>
      </c>
      <c r="AQ164" s="122">
        <f t="shared" ref="AQ164" si="2643">AP164</f>
        <v>5</v>
      </c>
      <c r="AR164" s="83">
        <f>HASIL!AR155</f>
        <v>5</v>
      </c>
      <c r="AS164" s="122">
        <f t="shared" ref="AS164" si="2644">AR164</f>
        <v>5</v>
      </c>
      <c r="AT164" s="83">
        <f>HASIL!AT155</f>
        <v>5</v>
      </c>
      <c r="AU164" s="122">
        <f t="shared" si="2334"/>
        <v>5</v>
      </c>
      <c r="AV164" s="47">
        <f>HASIL!AV155</f>
        <v>17</v>
      </c>
      <c r="AW164" s="47">
        <f>HASIL!AW155</f>
        <v>3</v>
      </c>
      <c r="AX164" s="23">
        <f>HASIL!AX155</f>
        <v>85</v>
      </c>
      <c r="AY164" s="24">
        <f t="shared" si="2335"/>
        <v>85</v>
      </c>
      <c r="AZ164" s="113" t="str">
        <f>IF(AY164&lt;$P$8,"-",IF(AY164&gt;=$P$8,"v"))</f>
        <v>v</v>
      </c>
      <c r="BA164" s="113" t="str">
        <f>IF(AY164&lt;$P$8,"v",IF(AY164&gt;=$P$8,"-"))</f>
        <v>-</v>
      </c>
      <c r="BB164" s="114" t="str">
        <f>IF(AY164&gt;=$P$8+20,"Pengayaan",IF(AY164&gt;=$P$8,"Tuntas",IF(AY164&lt;$P$8,"Remedial")))</f>
        <v>Tuntas</v>
      </c>
      <c r="BE164" s="22">
        <v>146</v>
      </c>
      <c r="BF164" s="82" t="str">
        <f t="shared" si="2336"/>
        <v/>
      </c>
      <c r="BG164" s="110" t="s">
        <v>35</v>
      </c>
      <c r="BH164" s="22" t="s">
        <v>36</v>
      </c>
      <c r="BI164" s="22" t="s">
        <v>37</v>
      </c>
      <c r="BJ164" s="22" t="s">
        <v>38</v>
      </c>
      <c r="BN164" s="22">
        <v>146</v>
      </c>
      <c r="BO164" s="27" t="str">
        <f t="shared" si="2337"/>
        <v/>
      </c>
      <c r="BP164" s="110" t="s">
        <v>35</v>
      </c>
      <c r="BQ164" s="22" t="s">
        <v>36</v>
      </c>
      <c r="BR164" s="22" t="s">
        <v>37</v>
      </c>
      <c r="BS164" s="22" t="s">
        <v>38</v>
      </c>
    </row>
    <row r="165" spans="1:71" x14ac:dyDescent="0.25">
      <c r="A165" s="37">
        <v>147</v>
      </c>
      <c r="B165" s="266">
        <f>HASIL!C156</f>
        <v>44173.316111111097</v>
      </c>
      <c r="C165" s="266"/>
      <c r="D165" s="255">
        <f>HASIL!E156</f>
        <v>44173.365740740701</v>
      </c>
      <c r="E165" s="256"/>
      <c r="F165" s="192">
        <f>HASIL!G156</f>
        <v>44173.365740740701</v>
      </c>
      <c r="G165" s="46" t="str">
        <f>HASIL!B156</f>
        <v>SANAINAH SANAINAH</v>
      </c>
      <c r="H165" s="83">
        <f>HASIL!H156</f>
        <v>5</v>
      </c>
      <c r="I165" s="122">
        <f t="shared" si="2338"/>
        <v>5</v>
      </c>
      <c r="J165" s="83">
        <f>HASIL!J156</f>
        <v>5</v>
      </c>
      <c r="K165" s="122">
        <f t="shared" ref="K165" si="2645">J165</f>
        <v>5</v>
      </c>
      <c r="L165" s="83">
        <f>HASIL!L156</f>
        <v>0</v>
      </c>
      <c r="M165" s="122">
        <f t="shared" ref="M165" si="2646">L165</f>
        <v>0</v>
      </c>
      <c r="N165" s="83">
        <f>HASIL!N156</f>
        <v>0</v>
      </c>
      <c r="O165" s="122">
        <f t="shared" ref="O165" si="2647">N165</f>
        <v>0</v>
      </c>
      <c r="P165" s="83">
        <f>HASIL!P156</f>
        <v>5</v>
      </c>
      <c r="Q165" s="122">
        <f t="shared" ref="Q165" si="2648">P165</f>
        <v>5</v>
      </c>
      <c r="R165" s="83">
        <f>HASIL!R156</f>
        <v>0</v>
      </c>
      <c r="S165" s="122">
        <f t="shared" ref="S165" si="2649">R165</f>
        <v>0</v>
      </c>
      <c r="T165" s="83">
        <f>HASIL!T156</f>
        <v>0</v>
      </c>
      <c r="U165" s="122">
        <f t="shared" ref="U165" si="2650">T165</f>
        <v>0</v>
      </c>
      <c r="V165" s="83">
        <f>HASIL!V156</f>
        <v>0</v>
      </c>
      <c r="W165" s="122">
        <f t="shared" ref="W165" si="2651">V165</f>
        <v>0</v>
      </c>
      <c r="X165" s="83">
        <f>HASIL!X156</f>
        <v>5</v>
      </c>
      <c r="Y165" s="122">
        <f t="shared" ref="Y165" si="2652">X165</f>
        <v>5</v>
      </c>
      <c r="Z165" s="83">
        <f>HASIL!Z156</f>
        <v>5</v>
      </c>
      <c r="AA165" s="122">
        <f t="shared" ref="AA165" si="2653">Z165</f>
        <v>5</v>
      </c>
      <c r="AB165" s="83">
        <f>HASIL!AB156</f>
        <v>5</v>
      </c>
      <c r="AC165" s="122">
        <f t="shared" ref="AC165" si="2654">AB165</f>
        <v>5</v>
      </c>
      <c r="AD165" s="83">
        <f>HASIL!AD156</f>
        <v>5</v>
      </c>
      <c r="AE165" s="122">
        <f t="shared" ref="AE165" si="2655">AD165</f>
        <v>5</v>
      </c>
      <c r="AF165" s="83">
        <f>HASIL!AF156</f>
        <v>5</v>
      </c>
      <c r="AG165" s="122">
        <f t="shared" ref="AG165" si="2656">AF165</f>
        <v>5</v>
      </c>
      <c r="AH165" s="83">
        <f>HASIL!AH156</f>
        <v>5</v>
      </c>
      <c r="AI165" s="122">
        <f t="shared" ref="AI165" si="2657">AH165</f>
        <v>5</v>
      </c>
      <c r="AJ165" s="83">
        <f>HASIL!AJ156</f>
        <v>5</v>
      </c>
      <c r="AK165" s="122">
        <f t="shared" ref="AK165" si="2658">AJ165</f>
        <v>5</v>
      </c>
      <c r="AL165" s="83">
        <f>HASIL!AL156</f>
        <v>5</v>
      </c>
      <c r="AM165" s="122">
        <f t="shared" ref="AM165" si="2659">AL165</f>
        <v>5</v>
      </c>
      <c r="AN165" s="83">
        <f>HASIL!AN156</f>
        <v>5</v>
      </c>
      <c r="AO165" s="122">
        <f t="shared" ref="AO165" si="2660">AN165</f>
        <v>5</v>
      </c>
      <c r="AP165" s="83">
        <f>HASIL!AP156</f>
        <v>5</v>
      </c>
      <c r="AQ165" s="122">
        <f t="shared" ref="AQ165" si="2661">AP165</f>
        <v>5</v>
      </c>
      <c r="AR165" s="83">
        <f>HASIL!AR156</f>
        <v>5</v>
      </c>
      <c r="AS165" s="122">
        <f t="shared" ref="AS165" si="2662">AR165</f>
        <v>5</v>
      </c>
      <c r="AT165" s="83">
        <f>HASIL!AT156</f>
        <v>0</v>
      </c>
      <c r="AU165" s="122">
        <f t="shared" si="2334"/>
        <v>0</v>
      </c>
      <c r="AV165" s="47">
        <f>HASIL!AV156</f>
        <v>14</v>
      </c>
      <c r="AW165" s="47">
        <f>HASIL!AW156</f>
        <v>6</v>
      </c>
      <c r="AX165" s="23">
        <f>HASIL!AX156</f>
        <v>70</v>
      </c>
      <c r="AY165" s="24">
        <f t="shared" si="2335"/>
        <v>70</v>
      </c>
      <c r="AZ165" s="113" t="str">
        <f>IF(AY165&lt;$P$8,"-",IF(AY165&gt;=$P$8,"v"))</f>
        <v>-</v>
      </c>
      <c r="BA165" s="113" t="str">
        <f>IF(AY165&lt;$P$8,"v",IF(AY165&gt;=$P$8,"-"))</f>
        <v>v</v>
      </c>
      <c r="BB165" s="114" t="str">
        <f>IF(AY165&gt;=$P$8+20,"Pengayaan",IF(AY165&gt;=$P$8,"Tuntas",IF(AY165&lt;$P$8,"Remedial")))</f>
        <v>Remedial</v>
      </c>
      <c r="BE165" s="22">
        <v>147</v>
      </c>
      <c r="BF165" s="82" t="str">
        <f t="shared" si="2336"/>
        <v/>
      </c>
      <c r="BG165" s="110" t="s">
        <v>35</v>
      </c>
      <c r="BH165" s="22" t="s">
        <v>36</v>
      </c>
      <c r="BI165" s="22" t="s">
        <v>37</v>
      </c>
      <c r="BJ165" s="22" t="s">
        <v>38</v>
      </c>
      <c r="BN165" s="22">
        <v>147</v>
      </c>
      <c r="BO165" s="27" t="str">
        <f t="shared" si="2337"/>
        <v/>
      </c>
      <c r="BP165" s="110" t="s">
        <v>35</v>
      </c>
      <c r="BQ165" s="22" t="s">
        <v>36</v>
      </c>
      <c r="BR165" s="22" t="s">
        <v>37</v>
      </c>
      <c r="BS165" s="22" t="s">
        <v>38</v>
      </c>
    </row>
    <row r="166" spans="1:71" x14ac:dyDescent="0.25">
      <c r="A166" s="38">
        <v>148</v>
      </c>
      <c r="B166" s="266">
        <f>HASIL!C157</f>
        <v>44173.320914351803</v>
      </c>
      <c r="C166" s="266"/>
      <c r="D166" s="255">
        <f>HASIL!E157</f>
        <v>44173.365810185198</v>
      </c>
      <c r="E166" s="256"/>
      <c r="F166" s="192">
        <f>HASIL!G157</f>
        <v>44173.365810185198</v>
      </c>
      <c r="G166" s="46" t="str">
        <f>HASIL!B157</f>
        <v>SERLI WULANDARI</v>
      </c>
      <c r="H166" s="83">
        <f>HASIL!H157</f>
        <v>5</v>
      </c>
      <c r="I166" s="122">
        <f t="shared" si="2338"/>
        <v>5</v>
      </c>
      <c r="J166" s="83">
        <f>HASIL!J157</f>
        <v>5</v>
      </c>
      <c r="K166" s="122">
        <f t="shared" ref="K166" si="2663">J166</f>
        <v>5</v>
      </c>
      <c r="L166" s="83">
        <f>HASIL!L157</f>
        <v>0</v>
      </c>
      <c r="M166" s="122">
        <f t="shared" ref="M166" si="2664">L166</f>
        <v>0</v>
      </c>
      <c r="N166" s="83">
        <f>HASIL!N157</f>
        <v>0</v>
      </c>
      <c r="O166" s="122">
        <f t="shared" ref="O166" si="2665">N166</f>
        <v>0</v>
      </c>
      <c r="P166" s="83">
        <f>HASIL!P157</f>
        <v>5</v>
      </c>
      <c r="Q166" s="122">
        <f t="shared" ref="Q166" si="2666">P166</f>
        <v>5</v>
      </c>
      <c r="R166" s="83">
        <f>HASIL!R157</f>
        <v>0</v>
      </c>
      <c r="S166" s="122">
        <f t="shared" ref="S166" si="2667">R166</f>
        <v>0</v>
      </c>
      <c r="T166" s="83">
        <f>HASIL!T157</f>
        <v>0</v>
      </c>
      <c r="U166" s="122">
        <f t="shared" ref="U166" si="2668">T166</f>
        <v>0</v>
      </c>
      <c r="V166" s="83">
        <f>HASIL!V157</f>
        <v>5</v>
      </c>
      <c r="W166" s="122">
        <f t="shared" ref="W166" si="2669">V166</f>
        <v>5</v>
      </c>
      <c r="X166" s="83">
        <f>HASIL!X157</f>
        <v>5</v>
      </c>
      <c r="Y166" s="122">
        <f t="shared" ref="Y166" si="2670">X166</f>
        <v>5</v>
      </c>
      <c r="Z166" s="83">
        <f>HASIL!Z157</f>
        <v>5</v>
      </c>
      <c r="AA166" s="122">
        <f t="shared" ref="AA166" si="2671">Z166</f>
        <v>5</v>
      </c>
      <c r="AB166" s="83">
        <f>HASIL!AB157</f>
        <v>5</v>
      </c>
      <c r="AC166" s="122">
        <f t="shared" ref="AC166" si="2672">AB166</f>
        <v>5</v>
      </c>
      <c r="AD166" s="83">
        <f>HASIL!AD157</f>
        <v>5</v>
      </c>
      <c r="AE166" s="122">
        <f t="shared" ref="AE166" si="2673">AD166</f>
        <v>5</v>
      </c>
      <c r="AF166" s="83">
        <f>HASIL!AF157</f>
        <v>5</v>
      </c>
      <c r="AG166" s="122">
        <f t="shared" ref="AG166" si="2674">AF166</f>
        <v>5</v>
      </c>
      <c r="AH166" s="83">
        <f>HASIL!AH157</f>
        <v>5</v>
      </c>
      <c r="AI166" s="122">
        <f t="shared" ref="AI166" si="2675">AH166</f>
        <v>5</v>
      </c>
      <c r="AJ166" s="83">
        <f>HASIL!AJ157</f>
        <v>5</v>
      </c>
      <c r="AK166" s="122">
        <f t="shared" ref="AK166" si="2676">AJ166</f>
        <v>5</v>
      </c>
      <c r="AL166" s="83">
        <f>HASIL!AL157</f>
        <v>5</v>
      </c>
      <c r="AM166" s="122">
        <f t="shared" ref="AM166" si="2677">AL166</f>
        <v>5</v>
      </c>
      <c r="AN166" s="83">
        <f>HASIL!AN157</f>
        <v>5</v>
      </c>
      <c r="AO166" s="122">
        <f t="shared" ref="AO166" si="2678">AN166</f>
        <v>5</v>
      </c>
      <c r="AP166" s="83">
        <f>HASIL!AP157</f>
        <v>5</v>
      </c>
      <c r="AQ166" s="122">
        <f t="shared" ref="AQ166" si="2679">AP166</f>
        <v>5</v>
      </c>
      <c r="AR166" s="83">
        <f>HASIL!AR157</f>
        <v>5</v>
      </c>
      <c r="AS166" s="122">
        <f t="shared" ref="AS166" si="2680">AR166</f>
        <v>5</v>
      </c>
      <c r="AT166" s="83">
        <f>HASIL!AT157</f>
        <v>0</v>
      </c>
      <c r="AU166" s="122">
        <f t="shared" si="2334"/>
        <v>0</v>
      </c>
      <c r="AV166" s="47">
        <f>HASIL!AV157</f>
        <v>15</v>
      </c>
      <c r="AW166" s="47">
        <f>HASIL!AW157</f>
        <v>5</v>
      </c>
      <c r="AX166" s="23">
        <f>HASIL!AX157</f>
        <v>75</v>
      </c>
      <c r="AY166" s="24">
        <f t="shared" si="2335"/>
        <v>75</v>
      </c>
      <c r="AZ166" s="113" t="str">
        <f>IF(AY166&lt;$P$8,"-",IF(AY166&gt;=$P$8,"v"))</f>
        <v>v</v>
      </c>
      <c r="BA166" s="113" t="str">
        <f>IF(AY166&lt;$P$8,"v",IF(AY166&gt;=$P$8,"-"))</f>
        <v>-</v>
      </c>
      <c r="BB166" s="114" t="str">
        <f>IF(AY166&gt;=$P$8+20,"Pengayaan",IF(AY166&gt;=$P$8,"Tuntas",IF(AY166&lt;$P$8,"Remedial")))</f>
        <v>Tuntas</v>
      </c>
      <c r="BE166" s="22">
        <v>148</v>
      </c>
      <c r="BF166" s="82" t="str">
        <f t="shared" si="2336"/>
        <v/>
      </c>
      <c r="BG166" s="110" t="s">
        <v>35</v>
      </c>
      <c r="BH166" s="22" t="s">
        <v>36</v>
      </c>
      <c r="BI166" s="22" t="s">
        <v>37</v>
      </c>
      <c r="BJ166" s="22" t="s">
        <v>38</v>
      </c>
      <c r="BN166" s="22">
        <v>148</v>
      </c>
      <c r="BO166" s="27" t="str">
        <f t="shared" si="2337"/>
        <v/>
      </c>
      <c r="BP166" s="110" t="s">
        <v>35</v>
      </c>
      <c r="BQ166" s="22" t="s">
        <v>36</v>
      </c>
      <c r="BR166" s="22" t="s">
        <v>37</v>
      </c>
      <c r="BS166" s="22" t="s">
        <v>38</v>
      </c>
    </row>
    <row r="167" spans="1:71" x14ac:dyDescent="0.25">
      <c r="A167" s="37">
        <v>149</v>
      </c>
      <c r="B167" s="266">
        <f>HASIL!C158</f>
        <v>44173.340185185203</v>
      </c>
      <c r="C167" s="266"/>
      <c r="D167" s="255">
        <f>HASIL!E158</f>
        <v>44173.365856481498</v>
      </c>
      <c r="E167" s="256"/>
      <c r="F167" s="192">
        <f>HASIL!G158</f>
        <v>44173.365856481498</v>
      </c>
      <c r="G167" s="46" t="str">
        <f>HASIL!B158</f>
        <v>WAHYU LISWANDY</v>
      </c>
      <c r="H167" s="83">
        <f>HASIL!H158</f>
        <v>5</v>
      </c>
      <c r="I167" s="122">
        <f t="shared" si="2338"/>
        <v>5</v>
      </c>
      <c r="J167" s="83">
        <f>HASIL!J158</f>
        <v>5</v>
      </c>
      <c r="K167" s="122">
        <f t="shared" ref="K167" si="2681">J167</f>
        <v>5</v>
      </c>
      <c r="L167" s="83">
        <f>HASIL!L158</f>
        <v>0</v>
      </c>
      <c r="M167" s="122">
        <f t="shared" ref="M167" si="2682">L167</f>
        <v>0</v>
      </c>
      <c r="N167" s="83">
        <f>HASIL!N158</f>
        <v>0</v>
      </c>
      <c r="O167" s="122">
        <f t="shared" ref="O167" si="2683">N167</f>
        <v>0</v>
      </c>
      <c r="P167" s="83">
        <f>HASIL!P158</f>
        <v>5</v>
      </c>
      <c r="Q167" s="122">
        <f t="shared" ref="Q167" si="2684">P167</f>
        <v>5</v>
      </c>
      <c r="R167" s="83">
        <f>HASIL!R158</f>
        <v>0</v>
      </c>
      <c r="S167" s="122">
        <f t="shared" ref="S167" si="2685">R167</f>
        <v>0</v>
      </c>
      <c r="T167" s="83">
        <f>HASIL!T158</f>
        <v>0</v>
      </c>
      <c r="U167" s="122">
        <f t="shared" ref="U167" si="2686">T167</f>
        <v>0</v>
      </c>
      <c r="V167" s="83">
        <f>HASIL!V158</f>
        <v>5</v>
      </c>
      <c r="W167" s="122">
        <f t="shared" ref="W167" si="2687">V167</f>
        <v>5</v>
      </c>
      <c r="X167" s="83">
        <f>HASIL!X158</f>
        <v>5</v>
      </c>
      <c r="Y167" s="122">
        <f t="shared" ref="Y167" si="2688">X167</f>
        <v>5</v>
      </c>
      <c r="Z167" s="83">
        <f>HASIL!Z158</f>
        <v>5</v>
      </c>
      <c r="AA167" s="122">
        <f t="shared" ref="AA167" si="2689">Z167</f>
        <v>5</v>
      </c>
      <c r="AB167" s="83">
        <f>HASIL!AB158</f>
        <v>5</v>
      </c>
      <c r="AC167" s="122">
        <f t="shared" ref="AC167" si="2690">AB167</f>
        <v>5</v>
      </c>
      <c r="AD167" s="83">
        <f>HASIL!AD158</f>
        <v>5</v>
      </c>
      <c r="AE167" s="122">
        <f t="shared" ref="AE167" si="2691">AD167</f>
        <v>5</v>
      </c>
      <c r="AF167" s="83">
        <f>HASIL!AF158</f>
        <v>5</v>
      </c>
      <c r="AG167" s="122">
        <f t="shared" ref="AG167" si="2692">AF167</f>
        <v>5</v>
      </c>
      <c r="AH167" s="83">
        <f>HASIL!AH158</f>
        <v>5</v>
      </c>
      <c r="AI167" s="122">
        <f t="shared" ref="AI167" si="2693">AH167</f>
        <v>5</v>
      </c>
      <c r="AJ167" s="83">
        <f>HASIL!AJ158</f>
        <v>5</v>
      </c>
      <c r="AK167" s="122">
        <f t="shared" ref="AK167" si="2694">AJ167</f>
        <v>5</v>
      </c>
      <c r="AL167" s="83">
        <f>HASIL!AL158</f>
        <v>5</v>
      </c>
      <c r="AM167" s="122">
        <f t="shared" ref="AM167" si="2695">AL167</f>
        <v>5</v>
      </c>
      <c r="AN167" s="83">
        <f>HASIL!AN158</f>
        <v>5</v>
      </c>
      <c r="AO167" s="122">
        <f t="shared" ref="AO167" si="2696">AN167</f>
        <v>5</v>
      </c>
      <c r="AP167" s="83">
        <f>HASIL!AP158</f>
        <v>5</v>
      </c>
      <c r="AQ167" s="122">
        <f t="shared" ref="AQ167" si="2697">AP167</f>
        <v>5</v>
      </c>
      <c r="AR167" s="83">
        <f>HASIL!AR158</f>
        <v>5</v>
      </c>
      <c r="AS167" s="122">
        <f t="shared" ref="AS167" si="2698">AR167</f>
        <v>5</v>
      </c>
      <c r="AT167" s="83">
        <f>HASIL!AT158</f>
        <v>0</v>
      </c>
      <c r="AU167" s="122">
        <f t="shared" si="2334"/>
        <v>0</v>
      </c>
      <c r="AV167" s="47">
        <f>HASIL!AV158</f>
        <v>15</v>
      </c>
      <c r="AW167" s="47">
        <f>HASIL!AW158</f>
        <v>5</v>
      </c>
      <c r="AX167" s="23">
        <f>HASIL!AX158</f>
        <v>75</v>
      </c>
      <c r="AY167" s="24">
        <f t="shared" si="2335"/>
        <v>75</v>
      </c>
      <c r="AZ167" s="113" t="str">
        <f>IF(AY167&lt;$P$8,"-",IF(AY167&gt;=$P$8,"v"))</f>
        <v>v</v>
      </c>
      <c r="BA167" s="113" t="str">
        <f>IF(AY167&lt;$P$8,"v",IF(AY167&gt;=$P$8,"-"))</f>
        <v>-</v>
      </c>
      <c r="BB167" s="114" t="str">
        <f>IF(AY167&gt;=$P$8+20,"Pengayaan",IF(AY167&gt;=$P$8,"Tuntas",IF(AY167&lt;$P$8,"Remedial")))</f>
        <v>Tuntas</v>
      </c>
      <c r="BE167" s="22">
        <v>149</v>
      </c>
      <c r="BF167" s="82" t="str">
        <f t="shared" si="2336"/>
        <v/>
      </c>
      <c r="BG167" s="110" t="s">
        <v>35</v>
      </c>
      <c r="BH167" s="22" t="s">
        <v>36</v>
      </c>
      <c r="BI167" s="22" t="s">
        <v>37</v>
      </c>
      <c r="BJ167" s="22" t="s">
        <v>38</v>
      </c>
      <c r="BN167" s="22">
        <v>149</v>
      </c>
      <c r="BO167" s="27" t="str">
        <f t="shared" si="2337"/>
        <v/>
      </c>
      <c r="BP167" s="110" t="s">
        <v>35</v>
      </c>
      <c r="BQ167" s="22" t="s">
        <v>36</v>
      </c>
      <c r="BR167" s="22" t="s">
        <v>37</v>
      </c>
      <c r="BS167" s="22" t="s">
        <v>38</v>
      </c>
    </row>
    <row r="168" spans="1:71" x14ac:dyDescent="0.25">
      <c r="A168" s="38">
        <v>150</v>
      </c>
      <c r="B168" s="266">
        <f>HASIL!C159</f>
        <v>44173.354247685202</v>
      </c>
      <c r="C168" s="266"/>
      <c r="D168" s="255">
        <f>HASIL!E159</f>
        <v>44173.3661111111</v>
      </c>
      <c r="E168" s="256"/>
      <c r="F168" s="192">
        <f>HASIL!G159</f>
        <v>44173.3661111111</v>
      </c>
      <c r="G168" s="46" t="str">
        <f>HASIL!B159</f>
        <v>FRISKA ANGGRAINI</v>
      </c>
      <c r="H168" s="83">
        <f>HASIL!H159</f>
        <v>5</v>
      </c>
      <c r="I168" s="122">
        <f t="shared" si="2338"/>
        <v>5</v>
      </c>
      <c r="J168" s="83">
        <f>HASIL!J159</f>
        <v>5</v>
      </c>
      <c r="K168" s="122">
        <f t="shared" ref="K168" si="2699">J168</f>
        <v>5</v>
      </c>
      <c r="L168" s="83">
        <f>HASIL!L159</f>
        <v>0</v>
      </c>
      <c r="M168" s="122">
        <f t="shared" ref="M168" si="2700">L168</f>
        <v>0</v>
      </c>
      <c r="N168" s="83">
        <f>HASIL!N159</f>
        <v>5</v>
      </c>
      <c r="O168" s="122">
        <f t="shared" ref="O168" si="2701">N168</f>
        <v>5</v>
      </c>
      <c r="P168" s="83">
        <f>HASIL!P159</f>
        <v>5</v>
      </c>
      <c r="Q168" s="122">
        <f t="shared" ref="Q168" si="2702">P168</f>
        <v>5</v>
      </c>
      <c r="R168" s="83">
        <f>HASIL!R159</f>
        <v>0</v>
      </c>
      <c r="S168" s="122">
        <f t="shared" ref="S168" si="2703">R168</f>
        <v>0</v>
      </c>
      <c r="T168" s="83">
        <f>HASIL!T159</f>
        <v>0</v>
      </c>
      <c r="U168" s="122">
        <f t="shared" ref="U168" si="2704">T168</f>
        <v>0</v>
      </c>
      <c r="V168" s="83">
        <f>HASIL!V159</f>
        <v>5</v>
      </c>
      <c r="W168" s="122">
        <f t="shared" ref="W168" si="2705">V168</f>
        <v>5</v>
      </c>
      <c r="X168" s="83">
        <f>HASIL!X159</f>
        <v>5</v>
      </c>
      <c r="Y168" s="122">
        <f t="shared" ref="Y168" si="2706">X168</f>
        <v>5</v>
      </c>
      <c r="Z168" s="83">
        <f>HASIL!Z159</f>
        <v>5</v>
      </c>
      <c r="AA168" s="122">
        <f t="shared" ref="AA168" si="2707">Z168</f>
        <v>5</v>
      </c>
      <c r="AB168" s="83">
        <f>HASIL!AB159</f>
        <v>5</v>
      </c>
      <c r="AC168" s="122">
        <f t="shared" ref="AC168" si="2708">AB168</f>
        <v>5</v>
      </c>
      <c r="AD168" s="83">
        <f>HASIL!AD159</f>
        <v>5</v>
      </c>
      <c r="AE168" s="122">
        <f t="shared" ref="AE168" si="2709">AD168</f>
        <v>5</v>
      </c>
      <c r="AF168" s="83">
        <f>HASIL!AF159</f>
        <v>5</v>
      </c>
      <c r="AG168" s="122">
        <f t="shared" ref="AG168" si="2710">AF168</f>
        <v>5</v>
      </c>
      <c r="AH168" s="83">
        <f>HASIL!AH159</f>
        <v>5</v>
      </c>
      <c r="AI168" s="122">
        <f t="shared" ref="AI168" si="2711">AH168</f>
        <v>5</v>
      </c>
      <c r="AJ168" s="83">
        <f>HASIL!AJ159</f>
        <v>5</v>
      </c>
      <c r="AK168" s="122">
        <f t="shared" ref="AK168" si="2712">AJ168</f>
        <v>5</v>
      </c>
      <c r="AL168" s="83">
        <f>HASIL!AL159</f>
        <v>5</v>
      </c>
      <c r="AM168" s="122">
        <f t="shared" ref="AM168" si="2713">AL168</f>
        <v>5</v>
      </c>
      <c r="AN168" s="83">
        <f>HASIL!AN159</f>
        <v>5</v>
      </c>
      <c r="AO168" s="122">
        <f t="shared" ref="AO168" si="2714">AN168</f>
        <v>5</v>
      </c>
      <c r="AP168" s="83">
        <f>HASIL!AP159</f>
        <v>5</v>
      </c>
      <c r="AQ168" s="122">
        <f t="shared" ref="AQ168" si="2715">AP168</f>
        <v>5</v>
      </c>
      <c r="AR168" s="83">
        <f>HASIL!AR159</f>
        <v>5</v>
      </c>
      <c r="AS168" s="122">
        <f t="shared" ref="AS168" si="2716">AR168</f>
        <v>5</v>
      </c>
      <c r="AT168" s="83">
        <f>HASIL!AT159</f>
        <v>0</v>
      </c>
      <c r="AU168" s="122">
        <f t="shared" si="2334"/>
        <v>0</v>
      </c>
      <c r="AV168" s="47">
        <f>HASIL!AV159</f>
        <v>16</v>
      </c>
      <c r="AW168" s="47">
        <f>HASIL!AW159</f>
        <v>4</v>
      </c>
      <c r="AX168" s="23">
        <f>HASIL!AX159</f>
        <v>80</v>
      </c>
      <c r="AY168" s="24">
        <f t="shared" si="2335"/>
        <v>80</v>
      </c>
      <c r="AZ168" s="113" t="str">
        <f>IF(AY168&lt;$P$8,"-",IF(AY168&gt;=$P$8,"v"))</f>
        <v>v</v>
      </c>
      <c r="BA168" s="113" t="str">
        <f>IF(AY168&lt;$P$8,"v",IF(AY168&gt;=$P$8,"-"))</f>
        <v>-</v>
      </c>
      <c r="BB168" s="114" t="str">
        <f>IF(AY168&gt;=$P$8+20,"Pengayaan",IF(AY168&gt;=$P$8,"Tuntas",IF(AY168&lt;$P$8,"Remedial")))</f>
        <v>Tuntas</v>
      </c>
      <c r="BE168" s="22">
        <v>150</v>
      </c>
      <c r="BF168" s="82" t="str">
        <f t="shared" si="2336"/>
        <v/>
      </c>
      <c r="BG168" s="110" t="s">
        <v>35</v>
      </c>
      <c r="BH168" s="22" t="s">
        <v>36</v>
      </c>
      <c r="BI168" s="22" t="s">
        <v>37</v>
      </c>
      <c r="BJ168" s="22" t="s">
        <v>38</v>
      </c>
      <c r="BN168" s="22">
        <v>150</v>
      </c>
      <c r="BO168" s="27" t="str">
        <f t="shared" si="2337"/>
        <v/>
      </c>
      <c r="BP168" s="110" t="s">
        <v>35</v>
      </c>
      <c r="BQ168" s="22" t="s">
        <v>36</v>
      </c>
      <c r="BR168" s="22" t="s">
        <v>37</v>
      </c>
      <c r="BS168" s="22" t="s">
        <v>38</v>
      </c>
    </row>
    <row r="169" spans="1:71" x14ac:dyDescent="0.25">
      <c r="A169" s="37">
        <v>151</v>
      </c>
      <c r="B169" s="266">
        <f>HASIL!C160</f>
        <v>44173.353657407402</v>
      </c>
      <c r="C169" s="266"/>
      <c r="D169" s="255">
        <f>HASIL!E160</f>
        <v>44173.366793981499</v>
      </c>
      <c r="E169" s="256"/>
      <c r="F169" s="192">
        <f>HASIL!G160</f>
        <v>44173.366793981499</v>
      </c>
      <c r="G169" s="46" t="str">
        <f>HASIL!B160</f>
        <v>NUR ANDINI</v>
      </c>
      <c r="H169" s="83">
        <f>HASIL!H160</f>
        <v>0</v>
      </c>
      <c r="I169" s="122">
        <f t="shared" si="2338"/>
        <v>0</v>
      </c>
      <c r="J169" s="83">
        <f>HASIL!J160</f>
        <v>5</v>
      </c>
      <c r="K169" s="122">
        <f t="shared" ref="K169" si="2717">J169</f>
        <v>5</v>
      </c>
      <c r="L169" s="83">
        <f>HASIL!L160</f>
        <v>0</v>
      </c>
      <c r="M169" s="122">
        <f t="shared" ref="M169" si="2718">L169</f>
        <v>0</v>
      </c>
      <c r="N169" s="83">
        <f>HASIL!N160</f>
        <v>5</v>
      </c>
      <c r="O169" s="122">
        <f t="shared" ref="O169" si="2719">N169</f>
        <v>5</v>
      </c>
      <c r="P169" s="83">
        <f>HASIL!P160</f>
        <v>5</v>
      </c>
      <c r="Q169" s="122">
        <f t="shared" ref="Q169" si="2720">P169</f>
        <v>5</v>
      </c>
      <c r="R169" s="83">
        <f>HASIL!R160</f>
        <v>5</v>
      </c>
      <c r="S169" s="122">
        <f t="shared" ref="S169" si="2721">R169</f>
        <v>5</v>
      </c>
      <c r="T169" s="83">
        <f>HASIL!T160</f>
        <v>5</v>
      </c>
      <c r="U169" s="122">
        <f t="shared" ref="U169" si="2722">T169</f>
        <v>5</v>
      </c>
      <c r="V169" s="83">
        <f>HASIL!V160</f>
        <v>5</v>
      </c>
      <c r="W169" s="122">
        <f t="shared" ref="W169" si="2723">V169</f>
        <v>5</v>
      </c>
      <c r="X169" s="83">
        <f>HASIL!X160</f>
        <v>0</v>
      </c>
      <c r="Y169" s="122">
        <f t="shared" ref="Y169" si="2724">X169</f>
        <v>0</v>
      </c>
      <c r="Z169" s="83">
        <f>HASIL!Z160</f>
        <v>5</v>
      </c>
      <c r="AA169" s="122">
        <f t="shared" ref="AA169" si="2725">Z169</f>
        <v>5</v>
      </c>
      <c r="AB169" s="83">
        <f>HASIL!AB160</f>
        <v>0</v>
      </c>
      <c r="AC169" s="122">
        <f t="shared" ref="AC169" si="2726">AB169</f>
        <v>0</v>
      </c>
      <c r="AD169" s="83">
        <f>HASIL!AD160</f>
        <v>0</v>
      </c>
      <c r="AE169" s="122">
        <f t="shared" ref="AE169" si="2727">AD169</f>
        <v>0</v>
      </c>
      <c r="AF169" s="83">
        <f>HASIL!AF160</f>
        <v>0</v>
      </c>
      <c r="AG169" s="122">
        <f t="shared" ref="AG169" si="2728">AF169</f>
        <v>0</v>
      </c>
      <c r="AH169" s="83">
        <f>HASIL!AH160</f>
        <v>0</v>
      </c>
      <c r="AI169" s="122">
        <f t="shared" ref="AI169" si="2729">AH169</f>
        <v>0</v>
      </c>
      <c r="AJ169" s="83">
        <f>HASIL!AJ160</f>
        <v>5</v>
      </c>
      <c r="AK169" s="122">
        <f t="shared" ref="AK169" si="2730">AJ169</f>
        <v>5</v>
      </c>
      <c r="AL169" s="83">
        <f>HASIL!AL160</f>
        <v>5</v>
      </c>
      <c r="AM169" s="122">
        <f t="shared" ref="AM169" si="2731">AL169</f>
        <v>5</v>
      </c>
      <c r="AN169" s="83">
        <f>HASIL!AN160</f>
        <v>5</v>
      </c>
      <c r="AO169" s="122">
        <f t="shared" ref="AO169" si="2732">AN169</f>
        <v>5</v>
      </c>
      <c r="AP169" s="83">
        <f>HASIL!AP160</f>
        <v>5</v>
      </c>
      <c r="AQ169" s="122">
        <f t="shared" ref="AQ169" si="2733">AP169</f>
        <v>5</v>
      </c>
      <c r="AR169" s="83">
        <f>HASIL!AR160</f>
        <v>5</v>
      </c>
      <c r="AS169" s="122">
        <f t="shared" ref="AS169" si="2734">AR169</f>
        <v>5</v>
      </c>
      <c r="AT169" s="83">
        <f>HASIL!AT160</f>
        <v>5</v>
      </c>
      <c r="AU169" s="122">
        <f t="shared" si="2334"/>
        <v>5</v>
      </c>
      <c r="AV169" s="47">
        <f>HASIL!AV160</f>
        <v>13</v>
      </c>
      <c r="AW169" s="47">
        <f>HASIL!AW160</f>
        <v>7</v>
      </c>
      <c r="AX169" s="23">
        <f>HASIL!AX160</f>
        <v>65</v>
      </c>
      <c r="AY169" s="24">
        <f t="shared" si="2335"/>
        <v>65</v>
      </c>
      <c r="AZ169" s="113" t="str">
        <f>IF(AY169&lt;$P$8,"-",IF(AY169&gt;=$P$8,"v"))</f>
        <v>-</v>
      </c>
      <c r="BA169" s="113" t="str">
        <f>IF(AY169&lt;$P$8,"v",IF(AY169&gt;=$P$8,"-"))</f>
        <v>v</v>
      </c>
      <c r="BB169" s="114" t="str">
        <f>IF(AY169&gt;=$P$8+20,"Pengayaan",IF(AY169&gt;=$P$8,"Tuntas",IF(AY169&lt;$P$8,"Remedial")))</f>
        <v>Remedial</v>
      </c>
      <c r="BE169" s="22">
        <v>151</v>
      </c>
      <c r="BF169" s="82" t="str">
        <f t="shared" si="2336"/>
        <v/>
      </c>
      <c r="BG169" s="110" t="s">
        <v>35</v>
      </c>
      <c r="BH169" s="22" t="s">
        <v>36</v>
      </c>
      <c r="BI169" s="22" t="s">
        <v>37</v>
      </c>
      <c r="BJ169" s="22" t="s">
        <v>38</v>
      </c>
      <c r="BN169" s="22">
        <v>151</v>
      </c>
      <c r="BO169" s="27" t="str">
        <f t="shared" si="2337"/>
        <v/>
      </c>
      <c r="BP169" s="110" t="s">
        <v>35</v>
      </c>
      <c r="BQ169" s="22" t="s">
        <v>36</v>
      </c>
      <c r="BR169" s="22" t="s">
        <v>37</v>
      </c>
      <c r="BS169" s="22" t="s">
        <v>38</v>
      </c>
    </row>
    <row r="170" spans="1:71" x14ac:dyDescent="0.25">
      <c r="A170" s="38">
        <v>152</v>
      </c>
      <c r="B170" s="266">
        <f>HASIL!C161</f>
        <v>44173.347337963001</v>
      </c>
      <c r="C170" s="266"/>
      <c r="D170" s="255">
        <f>HASIL!E161</f>
        <v>44173.367766203701</v>
      </c>
      <c r="E170" s="256"/>
      <c r="F170" s="192">
        <f>HASIL!G161</f>
        <v>44173.367766203701</v>
      </c>
      <c r="G170" s="46" t="str">
        <f>HASIL!B161</f>
        <v>TARI DESVIA</v>
      </c>
      <c r="H170" s="83">
        <f>HASIL!H161</f>
        <v>0</v>
      </c>
      <c r="I170" s="122">
        <f t="shared" si="2338"/>
        <v>0</v>
      </c>
      <c r="J170" s="83">
        <f>HASIL!J161</f>
        <v>0</v>
      </c>
      <c r="K170" s="122">
        <f t="shared" ref="K170" si="2735">J170</f>
        <v>0</v>
      </c>
      <c r="L170" s="83">
        <f>HASIL!L161</f>
        <v>0</v>
      </c>
      <c r="M170" s="122">
        <f t="shared" ref="M170" si="2736">L170</f>
        <v>0</v>
      </c>
      <c r="N170" s="83">
        <f>HASIL!N161</f>
        <v>5</v>
      </c>
      <c r="O170" s="122">
        <f t="shared" ref="O170" si="2737">N170</f>
        <v>5</v>
      </c>
      <c r="P170" s="83">
        <f>HASIL!P161</f>
        <v>0</v>
      </c>
      <c r="Q170" s="122">
        <f t="shared" ref="Q170" si="2738">P170</f>
        <v>0</v>
      </c>
      <c r="R170" s="83">
        <f>HASIL!R161</f>
        <v>5</v>
      </c>
      <c r="S170" s="122">
        <f t="shared" ref="S170" si="2739">R170</f>
        <v>5</v>
      </c>
      <c r="T170" s="83">
        <f>HASIL!T161</f>
        <v>0</v>
      </c>
      <c r="U170" s="122">
        <f t="shared" ref="U170" si="2740">T170</f>
        <v>0</v>
      </c>
      <c r="V170" s="83">
        <f>HASIL!V161</f>
        <v>5</v>
      </c>
      <c r="W170" s="122">
        <f t="shared" ref="W170" si="2741">V170</f>
        <v>5</v>
      </c>
      <c r="X170" s="83">
        <f>HASIL!X161</f>
        <v>0</v>
      </c>
      <c r="Y170" s="122">
        <f t="shared" ref="Y170" si="2742">X170</f>
        <v>0</v>
      </c>
      <c r="Z170" s="83">
        <f>HASIL!Z161</f>
        <v>5</v>
      </c>
      <c r="AA170" s="122">
        <f t="shared" ref="AA170" si="2743">Z170</f>
        <v>5</v>
      </c>
      <c r="AB170" s="83">
        <f>HASIL!AB161</f>
        <v>5</v>
      </c>
      <c r="AC170" s="122">
        <f t="shared" ref="AC170" si="2744">AB170</f>
        <v>5</v>
      </c>
      <c r="AD170" s="83">
        <f>HASIL!AD161</f>
        <v>0</v>
      </c>
      <c r="AE170" s="122">
        <f t="shared" ref="AE170" si="2745">AD170</f>
        <v>0</v>
      </c>
      <c r="AF170" s="83">
        <f>HASIL!AF161</f>
        <v>5</v>
      </c>
      <c r="AG170" s="122">
        <f t="shared" ref="AG170" si="2746">AF170</f>
        <v>5</v>
      </c>
      <c r="AH170" s="83">
        <f>HASIL!AH161</f>
        <v>0</v>
      </c>
      <c r="AI170" s="122">
        <f t="shared" ref="AI170" si="2747">AH170</f>
        <v>0</v>
      </c>
      <c r="AJ170" s="83">
        <f>HASIL!AJ161</f>
        <v>5</v>
      </c>
      <c r="AK170" s="122">
        <f t="shared" ref="AK170" si="2748">AJ170</f>
        <v>5</v>
      </c>
      <c r="AL170" s="83">
        <f>HASIL!AL161</f>
        <v>0</v>
      </c>
      <c r="AM170" s="122">
        <f t="shared" ref="AM170" si="2749">AL170</f>
        <v>0</v>
      </c>
      <c r="AN170" s="83">
        <f>HASIL!AN161</f>
        <v>5</v>
      </c>
      <c r="AO170" s="122">
        <f t="shared" ref="AO170" si="2750">AN170</f>
        <v>5</v>
      </c>
      <c r="AP170" s="83">
        <f>HASIL!AP161</f>
        <v>5</v>
      </c>
      <c r="AQ170" s="122">
        <f t="shared" ref="AQ170" si="2751">AP170</f>
        <v>5</v>
      </c>
      <c r="AR170" s="83">
        <f>HASIL!AR161</f>
        <v>0</v>
      </c>
      <c r="AS170" s="122">
        <f t="shared" ref="AS170" si="2752">AR170</f>
        <v>0</v>
      </c>
      <c r="AT170" s="83">
        <f>HASIL!AT161</f>
        <v>5</v>
      </c>
      <c r="AU170" s="122">
        <f t="shared" si="2334"/>
        <v>5</v>
      </c>
      <c r="AV170" s="47">
        <f>HASIL!AV161</f>
        <v>10</v>
      </c>
      <c r="AW170" s="47">
        <f>HASIL!AW161</f>
        <v>10</v>
      </c>
      <c r="AX170" s="23">
        <f>HASIL!AX161</f>
        <v>50</v>
      </c>
      <c r="AY170" s="24">
        <f t="shared" si="2335"/>
        <v>50</v>
      </c>
      <c r="AZ170" s="113" t="str">
        <f>IF(AY170&lt;$P$8,"-",IF(AY170&gt;=$P$8,"v"))</f>
        <v>-</v>
      </c>
      <c r="BA170" s="113" t="str">
        <f>IF(AY170&lt;$P$8,"v",IF(AY170&gt;=$P$8,"-"))</f>
        <v>v</v>
      </c>
      <c r="BB170" s="114" t="str">
        <f>IF(AY170&gt;=$P$8+20,"Pengayaan",IF(AY170&gt;=$P$8,"Tuntas",IF(AY170&lt;$P$8,"Remedial")))</f>
        <v>Remedial</v>
      </c>
      <c r="BE170" s="22">
        <v>152</v>
      </c>
      <c r="BF170" s="82" t="str">
        <f t="shared" si="2336"/>
        <v/>
      </c>
      <c r="BG170" s="110" t="s">
        <v>35</v>
      </c>
      <c r="BH170" s="22" t="s">
        <v>36</v>
      </c>
      <c r="BI170" s="22" t="s">
        <v>37</v>
      </c>
      <c r="BJ170" s="22" t="s">
        <v>38</v>
      </c>
      <c r="BN170" s="22">
        <v>152</v>
      </c>
      <c r="BO170" s="27" t="str">
        <f t="shared" si="2337"/>
        <v/>
      </c>
      <c r="BP170" s="110" t="s">
        <v>35</v>
      </c>
      <c r="BQ170" s="22" t="s">
        <v>36</v>
      </c>
      <c r="BR170" s="22" t="s">
        <v>37</v>
      </c>
      <c r="BS170" s="22" t="s">
        <v>38</v>
      </c>
    </row>
    <row r="171" spans="1:71" x14ac:dyDescent="0.25">
      <c r="A171" s="37">
        <v>153</v>
      </c>
      <c r="B171" s="266">
        <f>HASIL!C162</f>
        <v>44173.349074074104</v>
      </c>
      <c r="C171" s="266"/>
      <c r="D171" s="255">
        <f>HASIL!E162</f>
        <v>44173.368726851797</v>
      </c>
      <c r="E171" s="256"/>
      <c r="F171" s="192">
        <f>HASIL!G162</f>
        <v>44173.368726851797</v>
      </c>
      <c r="G171" s="46" t="str">
        <f>HASIL!B162</f>
        <v>TIO LUTFIANTO</v>
      </c>
      <c r="H171" s="83">
        <f>HASIL!H162</f>
        <v>0</v>
      </c>
      <c r="I171" s="122">
        <f t="shared" si="2338"/>
        <v>0</v>
      </c>
      <c r="J171" s="83">
        <f>HASIL!J162</f>
        <v>5</v>
      </c>
      <c r="K171" s="122">
        <f t="shared" ref="K171" si="2753">J171</f>
        <v>5</v>
      </c>
      <c r="L171" s="83">
        <f>HASIL!L162</f>
        <v>0</v>
      </c>
      <c r="M171" s="122">
        <f t="shared" ref="M171" si="2754">L171</f>
        <v>0</v>
      </c>
      <c r="N171" s="83">
        <f>HASIL!N162</f>
        <v>0</v>
      </c>
      <c r="O171" s="122">
        <f t="shared" ref="O171" si="2755">N171</f>
        <v>0</v>
      </c>
      <c r="P171" s="83">
        <f>HASIL!P162</f>
        <v>5</v>
      </c>
      <c r="Q171" s="122">
        <f t="shared" ref="Q171" si="2756">P171</f>
        <v>5</v>
      </c>
      <c r="R171" s="83">
        <f>HASIL!R162</f>
        <v>5</v>
      </c>
      <c r="S171" s="122">
        <f t="shared" ref="S171" si="2757">R171</f>
        <v>5</v>
      </c>
      <c r="T171" s="83">
        <f>HASIL!T162</f>
        <v>5</v>
      </c>
      <c r="U171" s="122">
        <f t="shared" ref="U171" si="2758">T171</f>
        <v>5</v>
      </c>
      <c r="V171" s="83">
        <f>HASIL!V162</f>
        <v>5</v>
      </c>
      <c r="W171" s="122">
        <f t="shared" ref="W171" si="2759">V171</f>
        <v>5</v>
      </c>
      <c r="X171" s="83">
        <f>HASIL!X162</f>
        <v>5</v>
      </c>
      <c r="Y171" s="122">
        <f t="shared" ref="Y171" si="2760">X171</f>
        <v>5</v>
      </c>
      <c r="Z171" s="83">
        <f>HASIL!Z162</f>
        <v>5</v>
      </c>
      <c r="AA171" s="122">
        <f t="shared" ref="AA171" si="2761">Z171</f>
        <v>5</v>
      </c>
      <c r="AB171" s="83">
        <f>HASIL!AB162</f>
        <v>5</v>
      </c>
      <c r="AC171" s="122">
        <f t="shared" ref="AC171" si="2762">AB171</f>
        <v>5</v>
      </c>
      <c r="AD171" s="83">
        <f>HASIL!AD162</f>
        <v>5</v>
      </c>
      <c r="AE171" s="122">
        <f t="shared" ref="AE171" si="2763">AD171</f>
        <v>5</v>
      </c>
      <c r="AF171" s="83">
        <f>HASIL!AF162</f>
        <v>5</v>
      </c>
      <c r="AG171" s="122">
        <f t="shared" ref="AG171" si="2764">AF171</f>
        <v>5</v>
      </c>
      <c r="AH171" s="83">
        <f>HASIL!AH162</f>
        <v>5</v>
      </c>
      <c r="AI171" s="122">
        <f t="shared" ref="AI171" si="2765">AH171</f>
        <v>5</v>
      </c>
      <c r="AJ171" s="83">
        <f>HASIL!AJ162</f>
        <v>5</v>
      </c>
      <c r="AK171" s="122">
        <f t="shared" ref="AK171" si="2766">AJ171</f>
        <v>5</v>
      </c>
      <c r="AL171" s="83">
        <f>HASIL!AL162</f>
        <v>5</v>
      </c>
      <c r="AM171" s="122">
        <f t="shared" ref="AM171" si="2767">AL171</f>
        <v>5</v>
      </c>
      <c r="AN171" s="83">
        <f>HASIL!AN162</f>
        <v>5</v>
      </c>
      <c r="AO171" s="122">
        <f t="shared" ref="AO171" si="2768">AN171</f>
        <v>5</v>
      </c>
      <c r="AP171" s="83">
        <f>HASIL!AP162</f>
        <v>5</v>
      </c>
      <c r="AQ171" s="122">
        <f t="shared" ref="AQ171" si="2769">AP171</f>
        <v>5</v>
      </c>
      <c r="AR171" s="83">
        <f>HASIL!AR162</f>
        <v>5</v>
      </c>
      <c r="AS171" s="122">
        <f t="shared" ref="AS171" si="2770">AR171</f>
        <v>5</v>
      </c>
      <c r="AT171" s="83">
        <f>HASIL!AT162</f>
        <v>5</v>
      </c>
      <c r="AU171" s="122">
        <f t="shared" si="2334"/>
        <v>5</v>
      </c>
      <c r="AV171" s="47">
        <f>HASIL!AV162</f>
        <v>17</v>
      </c>
      <c r="AW171" s="47">
        <f>HASIL!AW162</f>
        <v>3</v>
      </c>
      <c r="AX171" s="23">
        <f>HASIL!AX162</f>
        <v>85</v>
      </c>
      <c r="AY171" s="24">
        <f t="shared" si="2335"/>
        <v>85</v>
      </c>
      <c r="AZ171" s="113" t="str">
        <f>IF(AY171&lt;$P$8,"-",IF(AY171&gt;=$P$8,"v"))</f>
        <v>v</v>
      </c>
      <c r="BA171" s="113" t="str">
        <f>IF(AY171&lt;$P$8,"v",IF(AY171&gt;=$P$8,"-"))</f>
        <v>-</v>
      </c>
      <c r="BB171" s="114" t="str">
        <f>IF(AY171&gt;=$P$8+20,"Pengayaan",IF(AY171&gt;=$P$8,"Tuntas",IF(AY171&lt;$P$8,"Remedial")))</f>
        <v>Tuntas</v>
      </c>
      <c r="BE171" s="22">
        <v>153</v>
      </c>
      <c r="BF171" s="82" t="str">
        <f t="shared" si="2336"/>
        <v/>
      </c>
      <c r="BG171" s="110" t="s">
        <v>35</v>
      </c>
      <c r="BH171" s="22" t="s">
        <v>36</v>
      </c>
      <c r="BI171" s="22" t="s">
        <v>37</v>
      </c>
      <c r="BJ171" s="22" t="s">
        <v>38</v>
      </c>
      <c r="BN171" s="22">
        <v>153</v>
      </c>
      <c r="BO171" s="27" t="str">
        <f t="shared" si="2337"/>
        <v/>
      </c>
      <c r="BP171" s="110" t="s">
        <v>35</v>
      </c>
      <c r="BQ171" s="22" t="s">
        <v>36</v>
      </c>
      <c r="BR171" s="22" t="s">
        <v>37</v>
      </c>
      <c r="BS171" s="22" t="s">
        <v>38</v>
      </c>
    </row>
    <row r="172" spans="1:71" x14ac:dyDescent="0.25">
      <c r="A172" s="38">
        <v>154</v>
      </c>
      <c r="B172" s="266">
        <f>HASIL!C163</f>
        <v>44173.353252314802</v>
      </c>
      <c r="C172" s="266"/>
      <c r="D172" s="255">
        <f>HASIL!E163</f>
        <v>44173.371319444399</v>
      </c>
      <c r="E172" s="256"/>
      <c r="F172" s="192">
        <f>HASIL!G163</f>
        <v>44173.371319444399</v>
      </c>
      <c r="G172" s="46" t="str">
        <f>HASIL!B163</f>
        <v>NURUL HUDA</v>
      </c>
      <c r="H172" s="83">
        <f>HASIL!H163</f>
        <v>0</v>
      </c>
      <c r="I172" s="122">
        <f t="shared" si="2338"/>
        <v>0</v>
      </c>
      <c r="J172" s="83">
        <f>HASIL!J163</f>
        <v>5</v>
      </c>
      <c r="K172" s="122">
        <f t="shared" ref="K172" si="2771">J172</f>
        <v>5</v>
      </c>
      <c r="L172" s="83">
        <f>HASIL!L163</f>
        <v>0</v>
      </c>
      <c r="M172" s="122">
        <f t="shared" ref="M172" si="2772">L172</f>
        <v>0</v>
      </c>
      <c r="N172" s="83">
        <f>HASIL!N163</f>
        <v>5</v>
      </c>
      <c r="O172" s="122">
        <f t="shared" ref="O172" si="2773">N172</f>
        <v>5</v>
      </c>
      <c r="P172" s="83">
        <f>HASIL!P163</f>
        <v>5</v>
      </c>
      <c r="Q172" s="122">
        <f t="shared" ref="Q172" si="2774">P172</f>
        <v>5</v>
      </c>
      <c r="R172" s="83">
        <f>HASIL!R163</f>
        <v>0</v>
      </c>
      <c r="S172" s="122">
        <f t="shared" ref="S172" si="2775">R172</f>
        <v>0</v>
      </c>
      <c r="T172" s="83">
        <f>HASIL!T163</f>
        <v>0</v>
      </c>
      <c r="U172" s="122">
        <f t="shared" ref="U172" si="2776">T172</f>
        <v>0</v>
      </c>
      <c r="V172" s="83">
        <f>HASIL!V163</f>
        <v>5</v>
      </c>
      <c r="W172" s="122">
        <f t="shared" ref="W172" si="2777">V172</f>
        <v>5</v>
      </c>
      <c r="X172" s="83">
        <f>HASIL!X163</f>
        <v>5</v>
      </c>
      <c r="Y172" s="122">
        <f t="shared" ref="Y172" si="2778">X172</f>
        <v>5</v>
      </c>
      <c r="Z172" s="83">
        <f>HASIL!Z163</f>
        <v>5</v>
      </c>
      <c r="AA172" s="122">
        <f t="shared" ref="AA172" si="2779">Z172</f>
        <v>5</v>
      </c>
      <c r="AB172" s="83">
        <f>HASIL!AB163</f>
        <v>5</v>
      </c>
      <c r="AC172" s="122">
        <f t="shared" ref="AC172" si="2780">AB172</f>
        <v>5</v>
      </c>
      <c r="AD172" s="83">
        <f>HASIL!AD163</f>
        <v>5</v>
      </c>
      <c r="AE172" s="122">
        <f t="shared" ref="AE172" si="2781">AD172</f>
        <v>5</v>
      </c>
      <c r="AF172" s="83">
        <f>HASIL!AF163</f>
        <v>5</v>
      </c>
      <c r="AG172" s="122">
        <f t="shared" ref="AG172" si="2782">AF172</f>
        <v>5</v>
      </c>
      <c r="AH172" s="83">
        <f>HASIL!AH163</f>
        <v>0</v>
      </c>
      <c r="AI172" s="122">
        <f t="shared" ref="AI172" si="2783">AH172</f>
        <v>0</v>
      </c>
      <c r="AJ172" s="83">
        <f>HASIL!AJ163</f>
        <v>5</v>
      </c>
      <c r="AK172" s="122">
        <f t="shared" ref="AK172" si="2784">AJ172</f>
        <v>5</v>
      </c>
      <c r="AL172" s="83">
        <f>HASIL!AL163</f>
        <v>5</v>
      </c>
      <c r="AM172" s="122">
        <f t="shared" ref="AM172" si="2785">AL172</f>
        <v>5</v>
      </c>
      <c r="AN172" s="83">
        <f>HASIL!AN163</f>
        <v>5</v>
      </c>
      <c r="AO172" s="122">
        <f t="shared" ref="AO172" si="2786">AN172</f>
        <v>5</v>
      </c>
      <c r="AP172" s="83">
        <f>HASIL!AP163</f>
        <v>5</v>
      </c>
      <c r="AQ172" s="122">
        <f t="shared" ref="AQ172" si="2787">AP172</f>
        <v>5</v>
      </c>
      <c r="AR172" s="83">
        <f>HASIL!AR163</f>
        <v>5</v>
      </c>
      <c r="AS172" s="122">
        <f t="shared" ref="AS172" si="2788">AR172</f>
        <v>5</v>
      </c>
      <c r="AT172" s="83">
        <f>HASIL!AT163</f>
        <v>5</v>
      </c>
      <c r="AU172" s="122">
        <f t="shared" si="2334"/>
        <v>5</v>
      </c>
      <c r="AV172" s="47">
        <f>HASIL!AV163</f>
        <v>15</v>
      </c>
      <c r="AW172" s="47">
        <f>HASIL!AW163</f>
        <v>5</v>
      </c>
      <c r="AX172" s="23">
        <f>HASIL!AX163</f>
        <v>75</v>
      </c>
      <c r="AY172" s="24">
        <f t="shared" si="2335"/>
        <v>75</v>
      </c>
      <c r="AZ172" s="113" t="str">
        <f>IF(AY172&lt;$P$8,"-",IF(AY172&gt;=$P$8,"v"))</f>
        <v>v</v>
      </c>
      <c r="BA172" s="113" t="str">
        <f>IF(AY172&lt;$P$8,"v",IF(AY172&gt;=$P$8,"-"))</f>
        <v>-</v>
      </c>
      <c r="BB172" s="114" t="str">
        <f>IF(AY172&gt;=$P$8+20,"Pengayaan",IF(AY172&gt;=$P$8,"Tuntas",IF(AY172&lt;$P$8,"Remedial")))</f>
        <v>Tuntas</v>
      </c>
      <c r="BE172" s="22">
        <v>154</v>
      </c>
      <c r="BF172" s="82" t="str">
        <f t="shared" si="2336"/>
        <v/>
      </c>
      <c r="BG172" s="110" t="s">
        <v>35</v>
      </c>
      <c r="BH172" s="22" t="s">
        <v>36</v>
      </c>
      <c r="BI172" s="22" t="s">
        <v>37</v>
      </c>
      <c r="BJ172" s="22" t="s">
        <v>38</v>
      </c>
      <c r="BN172" s="22">
        <v>154</v>
      </c>
      <c r="BO172" s="27" t="str">
        <f t="shared" si="2337"/>
        <v/>
      </c>
      <c r="BP172" s="110" t="s">
        <v>35</v>
      </c>
      <c r="BQ172" s="22" t="s">
        <v>36</v>
      </c>
      <c r="BR172" s="22" t="s">
        <v>37</v>
      </c>
      <c r="BS172" s="22" t="s">
        <v>38</v>
      </c>
    </row>
    <row r="173" spans="1:71" x14ac:dyDescent="0.25">
      <c r="A173" s="37">
        <v>155</v>
      </c>
      <c r="B173" s="266">
        <f>HASIL!C164</f>
        <v>44173.315462963001</v>
      </c>
      <c r="C173" s="266"/>
      <c r="D173" s="255">
        <f>HASIL!E164</f>
        <v>44173.371817129599</v>
      </c>
      <c r="E173" s="256"/>
      <c r="F173" s="192">
        <f>HASIL!G164</f>
        <v>44173.371817129599</v>
      </c>
      <c r="G173" s="46" t="str">
        <f>HASIL!B164</f>
        <v>MELISA MELISA</v>
      </c>
      <c r="H173" s="83">
        <f>HASIL!H164</f>
        <v>0</v>
      </c>
      <c r="I173" s="122">
        <f t="shared" si="2338"/>
        <v>0</v>
      </c>
      <c r="J173" s="83">
        <f>HASIL!J164</f>
        <v>0</v>
      </c>
      <c r="K173" s="122">
        <f t="shared" ref="K173" si="2789">J173</f>
        <v>0</v>
      </c>
      <c r="L173" s="83">
        <f>HASIL!L164</f>
        <v>0</v>
      </c>
      <c r="M173" s="122">
        <f t="shared" ref="M173" si="2790">L173</f>
        <v>0</v>
      </c>
      <c r="N173" s="83">
        <f>HASIL!N164</f>
        <v>0</v>
      </c>
      <c r="O173" s="122">
        <f t="shared" ref="O173" si="2791">N173</f>
        <v>0</v>
      </c>
      <c r="P173" s="83">
        <f>HASIL!P164</f>
        <v>5</v>
      </c>
      <c r="Q173" s="122">
        <f t="shared" ref="Q173" si="2792">P173</f>
        <v>5</v>
      </c>
      <c r="R173" s="83">
        <f>HASIL!R164</f>
        <v>5</v>
      </c>
      <c r="S173" s="122">
        <f t="shared" ref="S173" si="2793">R173</f>
        <v>5</v>
      </c>
      <c r="T173" s="83">
        <f>HASIL!T164</f>
        <v>0</v>
      </c>
      <c r="U173" s="122">
        <f t="shared" ref="U173" si="2794">T173</f>
        <v>0</v>
      </c>
      <c r="V173" s="83">
        <f>HASIL!V164</f>
        <v>5</v>
      </c>
      <c r="W173" s="122">
        <f t="shared" ref="W173" si="2795">V173</f>
        <v>5</v>
      </c>
      <c r="X173" s="83">
        <f>HASIL!X164</f>
        <v>5</v>
      </c>
      <c r="Y173" s="122">
        <f t="shared" ref="Y173" si="2796">X173</f>
        <v>5</v>
      </c>
      <c r="Z173" s="83">
        <f>HASIL!Z164</f>
        <v>5</v>
      </c>
      <c r="AA173" s="122">
        <f t="shared" ref="AA173" si="2797">Z173</f>
        <v>5</v>
      </c>
      <c r="AB173" s="83">
        <f>HASIL!AB164</f>
        <v>5</v>
      </c>
      <c r="AC173" s="122">
        <f t="shared" ref="AC173" si="2798">AB173</f>
        <v>5</v>
      </c>
      <c r="AD173" s="83">
        <f>HASIL!AD164</f>
        <v>5</v>
      </c>
      <c r="AE173" s="122">
        <f t="shared" ref="AE173" si="2799">AD173</f>
        <v>5</v>
      </c>
      <c r="AF173" s="83">
        <f>HASIL!AF164</f>
        <v>5</v>
      </c>
      <c r="AG173" s="122">
        <f t="shared" ref="AG173" si="2800">AF173</f>
        <v>5</v>
      </c>
      <c r="AH173" s="83">
        <f>HASIL!AH164</f>
        <v>5</v>
      </c>
      <c r="AI173" s="122">
        <f t="shared" ref="AI173" si="2801">AH173</f>
        <v>5</v>
      </c>
      <c r="AJ173" s="83">
        <f>HASIL!AJ164</f>
        <v>5</v>
      </c>
      <c r="AK173" s="122">
        <f t="shared" ref="AK173" si="2802">AJ173</f>
        <v>5</v>
      </c>
      <c r="AL173" s="83">
        <f>HASIL!AL164</f>
        <v>5</v>
      </c>
      <c r="AM173" s="122">
        <f t="shared" ref="AM173" si="2803">AL173</f>
        <v>5</v>
      </c>
      <c r="AN173" s="83">
        <f>HASIL!AN164</f>
        <v>5</v>
      </c>
      <c r="AO173" s="122">
        <f t="shared" ref="AO173" si="2804">AN173</f>
        <v>5</v>
      </c>
      <c r="AP173" s="83">
        <f>HASIL!AP164</f>
        <v>5</v>
      </c>
      <c r="AQ173" s="122">
        <f t="shared" ref="AQ173" si="2805">AP173</f>
        <v>5</v>
      </c>
      <c r="AR173" s="83">
        <f>HASIL!AR164</f>
        <v>5</v>
      </c>
      <c r="AS173" s="122">
        <f t="shared" ref="AS173" si="2806">AR173</f>
        <v>5</v>
      </c>
      <c r="AT173" s="83">
        <f>HASIL!AT164</f>
        <v>5</v>
      </c>
      <c r="AU173" s="122">
        <f t="shared" si="2334"/>
        <v>5</v>
      </c>
      <c r="AV173" s="47">
        <f>HASIL!AV164</f>
        <v>15</v>
      </c>
      <c r="AW173" s="47">
        <f>HASIL!AW164</f>
        <v>5</v>
      </c>
      <c r="AX173" s="23">
        <f>HASIL!AX164</f>
        <v>75</v>
      </c>
      <c r="AY173" s="24">
        <f t="shared" si="2335"/>
        <v>75</v>
      </c>
      <c r="AZ173" s="113" t="str">
        <f>IF(AY173&lt;$P$8,"-",IF(AY173&gt;=$P$8,"v"))</f>
        <v>v</v>
      </c>
      <c r="BA173" s="113" t="str">
        <f>IF(AY173&lt;$P$8,"v",IF(AY173&gt;=$P$8,"-"))</f>
        <v>-</v>
      </c>
      <c r="BB173" s="114" t="str">
        <f>IF(AY173&gt;=$P$8+20,"Pengayaan",IF(AY173&gt;=$P$8,"Tuntas",IF(AY173&lt;$P$8,"Remedial")))</f>
        <v>Tuntas</v>
      </c>
      <c r="BE173" s="22">
        <v>155</v>
      </c>
      <c r="BF173" s="82" t="str">
        <f t="shared" si="2336"/>
        <v/>
      </c>
      <c r="BG173" s="110" t="s">
        <v>35</v>
      </c>
      <c r="BH173" s="22" t="s">
        <v>36</v>
      </c>
      <c r="BI173" s="22" t="s">
        <v>37</v>
      </c>
      <c r="BJ173" s="22" t="s">
        <v>38</v>
      </c>
      <c r="BN173" s="22">
        <v>155</v>
      </c>
      <c r="BO173" s="27" t="str">
        <f t="shared" si="2337"/>
        <v/>
      </c>
      <c r="BP173" s="110" t="s">
        <v>35</v>
      </c>
      <c r="BQ173" s="22" t="s">
        <v>36</v>
      </c>
      <c r="BR173" s="22" t="s">
        <v>37</v>
      </c>
      <c r="BS173" s="22" t="s">
        <v>38</v>
      </c>
    </row>
    <row r="174" spans="1:71" x14ac:dyDescent="0.25">
      <c r="A174" s="38">
        <v>156</v>
      </c>
      <c r="B174" s="266">
        <f>HASIL!C165</f>
        <v>44173.323437500003</v>
      </c>
      <c r="C174" s="266"/>
      <c r="D174" s="255">
        <f>HASIL!E165</f>
        <v>44173.371874999997</v>
      </c>
      <c r="E174" s="256"/>
      <c r="F174" s="192">
        <f>HASIL!G165</f>
        <v>44173.371874999997</v>
      </c>
      <c r="G174" s="46" t="str">
        <f>HASIL!B165</f>
        <v>ARDIANSYAH ARDIANSYAH</v>
      </c>
      <c r="H174" s="83">
        <f>HASIL!H165</f>
        <v>5</v>
      </c>
      <c r="I174" s="122">
        <f t="shared" si="2338"/>
        <v>5</v>
      </c>
      <c r="J174" s="83">
        <f>HASIL!J165</f>
        <v>0</v>
      </c>
      <c r="K174" s="122">
        <f t="shared" ref="K174" si="2807">J174</f>
        <v>0</v>
      </c>
      <c r="L174" s="83">
        <f>HASIL!L165</f>
        <v>0</v>
      </c>
      <c r="M174" s="122">
        <f t="shared" ref="M174" si="2808">L174</f>
        <v>0</v>
      </c>
      <c r="N174" s="83">
        <f>HASIL!N165</f>
        <v>0</v>
      </c>
      <c r="O174" s="122">
        <f t="shared" ref="O174" si="2809">N174</f>
        <v>0</v>
      </c>
      <c r="P174" s="83">
        <f>HASIL!P165</f>
        <v>5</v>
      </c>
      <c r="Q174" s="122">
        <f t="shared" ref="Q174" si="2810">P174</f>
        <v>5</v>
      </c>
      <c r="R174" s="83">
        <f>HASIL!R165</f>
        <v>5</v>
      </c>
      <c r="S174" s="122">
        <f t="shared" ref="S174" si="2811">R174</f>
        <v>5</v>
      </c>
      <c r="T174" s="83">
        <f>HASIL!T165</f>
        <v>0</v>
      </c>
      <c r="U174" s="122">
        <f t="shared" ref="U174" si="2812">T174</f>
        <v>0</v>
      </c>
      <c r="V174" s="83">
        <f>HASIL!V165</f>
        <v>5</v>
      </c>
      <c r="W174" s="122">
        <f t="shared" ref="W174" si="2813">V174</f>
        <v>5</v>
      </c>
      <c r="X174" s="83">
        <f>HASIL!X165</f>
        <v>5</v>
      </c>
      <c r="Y174" s="122">
        <f t="shared" ref="Y174" si="2814">X174</f>
        <v>5</v>
      </c>
      <c r="Z174" s="83">
        <f>HASIL!Z165</f>
        <v>5</v>
      </c>
      <c r="AA174" s="122">
        <f t="shared" ref="AA174" si="2815">Z174</f>
        <v>5</v>
      </c>
      <c r="AB174" s="83">
        <f>HASIL!AB165</f>
        <v>0</v>
      </c>
      <c r="AC174" s="122">
        <f t="shared" ref="AC174" si="2816">AB174</f>
        <v>0</v>
      </c>
      <c r="AD174" s="83">
        <f>HASIL!AD165</f>
        <v>0</v>
      </c>
      <c r="AE174" s="122">
        <f t="shared" ref="AE174" si="2817">AD174</f>
        <v>0</v>
      </c>
      <c r="AF174" s="83">
        <f>HASIL!AF165</f>
        <v>0</v>
      </c>
      <c r="AG174" s="122">
        <f t="shared" ref="AG174" si="2818">AF174</f>
        <v>0</v>
      </c>
      <c r="AH174" s="83">
        <f>HASIL!AH165</f>
        <v>0</v>
      </c>
      <c r="AI174" s="122">
        <f t="shared" ref="AI174" si="2819">AH174</f>
        <v>0</v>
      </c>
      <c r="AJ174" s="83">
        <f>HASIL!AJ165</f>
        <v>5</v>
      </c>
      <c r="AK174" s="122">
        <f t="shared" ref="AK174" si="2820">AJ174</f>
        <v>5</v>
      </c>
      <c r="AL174" s="83">
        <f>HASIL!AL165</f>
        <v>5</v>
      </c>
      <c r="AM174" s="122">
        <f t="shared" ref="AM174" si="2821">AL174</f>
        <v>5</v>
      </c>
      <c r="AN174" s="83">
        <f>HASIL!AN165</f>
        <v>5</v>
      </c>
      <c r="AO174" s="122">
        <f t="shared" ref="AO174" si="2822">AN174</f>
        <v>5</v>
      </c>
      <c r="AP174" s="83">
        <f>HASIL!AP165</f>
        <v>0</v>
      </c>
      <c r="AQ174" s="122">
        <f t="shared" ref="AQ174" si="2823">AP174</f>
        <v>0</v>
      </c>
      <c r="AR174" s="83">
        <f>HASIL!AR165</f>
        <v>5</v>
      </c>
      <c r="AS174" s="122">
        <f t="shared" ref="AS174" si="2824">AR174</f>
        <v>5</v>
      </c>
      <c r="AT174" s="83">
        <f>HASIL!AT165</f>
        <v>5</v>
      </c>
      <c r="AU174" s="122">
        <f t="shared" si="2334"/>
        <v>5</v>
      </c>
      <c r="AV174" s="47">
        <f>HASIL!AV165</f>
        <v>11</v>
      </c>
      <c r="AW174" s="47">
        <f>HASIL!AW165</f>
        <v>9</v>
      </c>
      <c r="AX174" s="23">
        <f>HASIL!AX165</f>
        <v>55</v>
      </c>
      <c r="AY174" s="24">
        <f t="shared" si="2335"/>
        <v>55.000000000000007</v>
      </c>
      <c r="AZ174" s="113" t="str">
        <f>IF(AY174&lt;$P$8,"-",IF(AY174&gt;=$P$8,"v"))</f>
        <v>-</v>
      </c>
      <c r="BA174" s="113" t="str">
        <f>IF(AY174&lt;$P$8,"v",IF(AY174&gt;=$P$8,"-"))</f>
        <v>v</v>
      </c>
      <c r="BB174" s="114" t="str">
        <f>IF(AY174&gt;=$P$8+20,"Pengayaan",IF(AY174&gt;=$P$8,"Tuntas",IF(AY174&lt;$P$8,"Remedial")))</f>
        <v>Remedial</v>
      </c>
      <c r="BE174" s="22">
        <v>156</v>
      </c>
      <c r="BF174" s="82" t="str">
        <f t="shared" si="2336"/>
        <v/>
      </c>
      <c r="BG174" s="110" t="s">
        <v>35</v>
      </c>
      <c r="BH174" s="22" t="s">
        <v>36</v>
      </c>
      <c r="BI174" s="22" t="s">
        <v>37</v>
      </c>
      <c r="BJ174" s="22" t="s">
        <v>38</v>
      </c>
      <c r="BN174" s="22">
        <v>156</v>
      </c>
      <c r="BO174" s="27" t="str">
        <f t="shared" si="2337"/>
        <v/>
      </c>
      <c r="BP174" s="110" t="s">
        <v>35</v>
      </c>
      <c r="BQ174" s="22" t="s">
        <v>36</v>
      </c>
      <c r="BR174" s="22" t="s">
        <v>37</v>
      </c>
      <c r="BS174" s="22" t="s">
        <v>38</v>
      </c>
    </row>
    <row r="175" spans="1:71" x14ac:dyDescent="0.25">
      <c r="A175" s="37">
        <v>157</v>
      </c>
      <c r="B175" s="266">
        <f>HASIL!C166</f>
        <v>44173.359849537002</v>
      </c>
      <c r="C175" s="266"/>
      <c r="D175" s="255">
        <f>HASIL!E166</f>
        <v>44173.371956018498</v>
      </c>
      <c r="E175" s="256"/>
      <c r="F175" s="192">
        <f>HASIL!G166</f>
        <v>44173.371956018498</v>
      </c>
      <c r="G175" s="46" t="str">
        <f>HASIL!B166</f>
        <v>BINSAR SILALAHI</v>
      </c>
      <c r="H175" s="83">
        <f>HASIL!H166</f>
        <v>0</v>
      </c>
      <c r="I175" s="122">
        <f t="shared" si="2338"/>
        <v>0</v>
      </c>
      <c r="J175" s="83">
        <f>HASIL!J166</f>
        <v>5</v>
      </c>
      <c r="K175" s="122">
        <f t="shared" ref="K175" si="2825">J175</f>
        <v>5</v>
      </c>
      <c r="L175" s="83">
        <f>HASIL!L166</f>
        <v>0</v>
      </c>
      <c r="M175" s="122">
        <f t="shared" ref="M175" si="2826">L175</f>
        <v>0</v>
      </c>
      <c r="N175" s="83">
        <f>HASIL!N166</f>
        <v>0</v>
      </c>
      <c r="O175" s="122">
        <f t="shared" ref="O175" si="2827">N175</f>
        <v>0</v>
      </c>
      <c r="P175" s="83">
        <f>HASIL!P166</f>
        <v>0</v>
      </c>
      <c r="Q175" s="122">
        <f t="shared" ref="Q175" si="2828">P175</f>
        <v>0</v>
      </c>
      <c r="R175" s="83">
        <f>HASIL!R166</f>
        <v>0</v>
      </c>
      <c r="S175" s="122">
        <f t="shared" ref="S175" si="2829">R175</f>
        <v>0</v>
      </c>
      <c r="T175" s="83">
        <f>HASIL!T166</f>
        <v>0</v>
      </c>
      <c r="U175" s="122">
        <f t="shared" ref="U175" si="2830">T175</f>
        <v>0</v>
      </c>
      <c r="V175" s="83">
        <f>HASIL!V166</f>
        <v>0</v>
      </c>
      <c r="W175" s="122">
        <f t="shared" ref="W175" si="2831">V175</f>
        <v>0</v>
      </c>
      <c r="X175" s="83">
        <f>HASIL!X166</f>
        <v>5</v>
      </c>
      <c r="Y175" s="122">
        <f t="shared" ref="Y175" si="2832">X175</f>
        <v>5</v>
      </c>
      <c r="Z175" s="83">
        <f>HASIL!Z166</f>
        <v>5</v>
      </c>
      <c r="AA175" s="122">
        <f t="shared" ref="AA175" si="2833">Z175</f>
        <v>5</v>
      </c>
      <c r="AB175" s="83">
        <f>HASIL!AB166</f>
        <v>0</v>
      </c>
      <c r="AC175" s="122">
        <f t="shared" ref="AC175" si="2834">AB175</f>
        <v>0</v>
      </c>
      <c r="AD175" s="83">
        <f>HASIL!AD166</f>
        <v>0</v>
      </c>
      <c r="AE175" s="122">
        <f t="shared" ref="AE175" si="2835">AD175</f>
        <v>0</v>
      </c>
      <c r="AF175" s="83">
        <f>HASIL!AF166</f>
        <v>0</v>
      </c>
      <c r="AG175" s="122">
        <f t="shared" ref="AG175" si="2836">AF175</f>
        <v>0</v>
      </c>
      <c r="AH175" s="83">
        <f>HASIL!AH166</f>
        <v>5</v>
      </c>
      <c r="AI175" s="122">
        <f t="shared" ref="AI175" si="2837">AH175</f>
        <v>5</v>
      </c>
      <c r="AJ175" s="83">
        <f>HASIL!AJ166</f>
        <v>5</v>
      </c>
      <c r="AK175" s="122">
        <f t="shared" ref="AK175" si="2838">AJ175</f>
        <v>5</v>
      </c>
      <c r="AL175" s="83">
        <f>HASIL!AL166</f>
        <v>5</v>
      </c>
      <c r="AM175" s="122">
        <f t="shared" ref="AM175" si="2839">AL175</f>
        <v>5</v>
      </c>
      <c r="AN175" s="83">
        <f>HASIL!AN166</f>
        <v>5</v>
      </c>
      <c r="AO175" s="122">
        <f t="shared" ref="AO175" si="2840">AN175</f>
        <v>5</v>
      </c>
      <c r="AP175" s="83">
        <f>HASIL!AP166</f>
        <v>0</v>
      </c>
      <c r="AQ175" s="122">
        <f t="shared" ref="AQ175" si="2841">AP175</f>
        <v>0</v>
      </c>
      <c r="AR175" s="83">
        <f>HASIL!AR166</f>
        <v>0</v>
      </c>
      <c r="AS175" s="122">
        <f t="shared" ref="AS175" si="2842">AR175</f>
        <v>0</v>
      </c>
      <c r="AT175" s="83">
        <f>HASIL!AT166</f>
        <v>0</v>
      </c>
      <c r="AU175" s="122">
        <f t="shared" si="2334"/>
        <v>0</v>
      </c>
      <c r="AV175" s="47">
        <f>HASIL!AV166</f>
        <v>7</v>
      </c>
      <c r="AW175" s="47">
        <f>HASIL!AW166</f>
        <v>13</v>
      </c>
      <c r="AX175" s="23">
        <f>HASIL!AX166</f>
        <v>35</v>
      </c>
      <c r="AY175" s="24">
        <f t="shared" si="2335"/>
        <v>35</v>
      </c>
      <c r="AZ175" s="113" t="str">
        <f>IF(AY175&lt;$P$8,"-",IF(AY175&gt;=$P$8,"v"))</f>
        <v>-</v>
      </c>
      <c r="BA175" s="113" t="str">
        <f>IF(AY175&lt;$P$8,"v",IF(AY175&gt;=$P$8,"-"))</f>
        <v>v</v>
      </c>
      <c r="BB175" s="114" t="str">
        <f>IF(AY175&gt;=$P$8+20,"Pengayaan",IF(AY175&gt;=$P$8,"Tuntas",IF(AY175&lt;$P$8,"Remedial")))</f>
        <v>Remedial</v>
      </c>
      <c r="BE175" s="22">
        <v>157</v>
      </c>
      <c r="BF175" s="82" t="str">
        <f t="shared" si="2336"/>
        <v/>
      </c>
      <c r="BG175" s="110" t="s">
        <v>35</v>
      </c>
      <c r="BH175" s="22" t="s">
        <v>36</v>
      </c>
      <c r="BI175" s="22" t="s">
        <v>37</v>
      </c>
      <c r="BJ175" s="22" t="s">
        <v>38</v>
      </c>
      <c r="BN175" s="22">
        <v>157</v>
      </c>
      <c r="BO175" s="27" t="str">
        <f t="shared" si="2337"/>
        <v/>
      </c>
      <c r="BP175" s="110" t="s">
        <v>35</v>
      </c>
      <c r="BQ175" s="22" t="s">
        <v>36</v>
      </c>
      <c r="BR175" s="22" t="s">
        <v>37</v>
      </c>
      <c r="BS175" s="22" t="s">
        <v>38</v>
      </c>
    </row>
    <row r="176" spans="1:71" x14ac:dyDescent="0.25">
      <c r="A176" s="38">
        <v>158</v>
      </c>
      <c r="B176" s="266">
        <f>HASIL!C167</f>
        <v>44173.327175925901</v>
      </c>
      <c r="C176" s="266"/>
      <c r="D176" s="255">
        <f>HASIL!E167</f>
        <v>44173.372083333299</v>
      </c>
      <c r="E176" s="256"/>
      <c r="F176" s="192">
        <f>HASIL!G167</f>
        <v>44173.372083333299</v>
      </c>
      <c r="G176" s="46" t="str">
        <f>HASIL!B167</f>
        <v>EPI WAHYUNI</v>
      </c>
      <c r="H176" s="83">
        <f>HASIL!H167</f>
        <v>0</v>
      </c>
      <c r="I176" s="122">
        <f t="shared" si="2338"/>
        <v>0</v>
      </c>
      <c r="J176" s="83">
        <f>HASIL!J167</f>
        <v>5</v>
      </c>
      <c r="K176" s="122">
        <f t="shared" ref="K176" si="2843">J176</f>
        <v>5</v>
      </c>
      <c r="L176" s="83">
        <f>HASIL!L167</f>
        <v>0</v>
      </c>
      <c r="M176" s="122">
        <f t="shared" ref="M176" si="2844">L176</f>
        <v>0</v>
      </c>
      <c r="N176" s="83">
        <f>HASIL!N167</f>
        <v>5</v>
      </c>
      <c r="O176" s="122">
        <f t="shared" ref="O176" si="2845">N176</f>
        <v>5</v>
      </c>
      <c r="P176" s="83">
        <f>HASIL!P167</f>
        <v>5</v>
      </c>
      <c r="Q176" s="122">
        <f t="shared" ref="Q176" si="2846">P176</f>
        <v>5</v>
      </c>
      <c r="R176" s="83">
        <f>HASIL!R167</f>
        <v>0</v>
      </c>
      <c r="S176" s="122">
        <f t="shared" ref="S176" si="2847">R176</f>
        <v>0</v>
      </c>
      <c r="T176" s="83">
        <f>HASIL!T167</f>
        <v>5</v>
      </c>
      <c r="U176" s="122">
        <f t="shared" ref="U176" si="2848">T176</f>
        <v>5</v>
      </c>
      <c r="V176" s="83">
        <f>HASIL!V167</f>
        <v>5</v>
      </c>
      <c r="W176" s="122">
        <f t="shared" ref="W176" si="2849">V176</f>
        <v>5</v>
      </c>
      <c r="X176" s="83">
        <f>HASIL!X167</f>
        <v>5</v>
      </c>
      <c r="Y176" s="122">
        <f t="shared" ref="Y176" si="2850">X176</f>
        <v>5</v>
      </c>
      <c r="Z176" s="83">
        <f>HASIL!Z167</f>
        <v>5</v>
      </c>
      <c r="AA176" s="122">
        <f t="shared" ref="AA176" si="2851">Z176</f>
        <v>5</v>
      </c>
      <c r="AB176" s="83">
        <f>HASIL!AB167</f>
        <v>5</v>
      </c>
      <c r="AC176" s="122">
        <f t="shared" ref="AC176" si="2852">AB176</f>
        <v>5</v>
      </c>
      <c r="AD176" s="83">
        <f>HASIL!AD167</f>
        <v>5</v>
      </c>
      <c r="AE176" s="122">
        <f t="shared" ref="AE176" si="2853">AD176</f>
        <v>5</v>
      </c>
      <c r="AF176" s="83">
        <f>HASIL!AF167</f>
        <v>5</v>
      </c>
      <c r="AG176" s="122">
        <f t="shared" ref="AG176" si="2854">AF176</f>
        <v>5</v>
      </c>
      <c r="AH176" s="83">
        <f>HASIL!AH167</f>
        <v>5</v>
      </c>
      <c r="AI176" s="122">
        <f t="shared" ref="AI176" si="2855">AH176</f>
        <v>5</v>
      </c>
      <c r="AJ176" s="83">
        <f>HASIL!AJ167</f>
        <v>5</v>
      </c>
      <c r="AK176" s="122">
        <f t="shared" ref="AK176" si="2856">AJ176</f>
        <v>5</v>
      </c>
      <c r="AL176" s="83">
        <f>HASIL!AL167</f>
        <v>5</v>
      </c>
      <c r="AM176" s="122">
        <f t="shared" ref="AM176" si="2857">AL176</f>
        <v>5</v>
      </c>
      <c r="AN176" s="83">
        <f>HASIL!AN167</f>
        <v>5</v>
      </c>
      <c r="AO176" s="122">
        <f t="shared" ref="AO176" si="2858">AN176</f>
        <v>5</v>
      </c>
      <c r="AP176" s="83">
        <f>HASIL!AP167</f>
        <v>5</v>
      </c>
      <c r="AQ176" s="122">
        <f t="shared" ref="AQ176" si="2859">AP176</f>
        <v>5</v>
      </c>
      <c r="AR176" s="83">
        <f>HASIL!AR167</f>
        <v>5</v>
      </c>
      <c r="AS176" s="122">
        <f t="shared" ref="AS176" si="2860">AR176</f>
        <v>5</v>
      </c>
      <c r="AT176" s="83">
        <f>HASIL!AT167</f>
        <v>5</v>
      </c>
      <c r="AU176" s="122">
        <f t="shared" si="2334"/>
        <v>5</v>
      </c>
      <c r="AV176" s="47">
        <f>HASIL!AV167</f>
        <v>17</v>
      </c>
      <c r="AW176" s="47">
        <f>HASIL!AW167</f>
        <v>3</v>
      </c>
      <c r="AX176" s="23">
        <f>HASIL!AX167</f>
        <v>85</v>
      </c>
      <c r="AY176" s="24">
        <f t="shared" si="2335"/>
        <v>85</v>
      </c>
      <c r="AZ176" s="113" t="str">
        <f>IF(AY176&lt;$P$8,"-",IF(AY176&gt;=$P$8,"v"))</f>
        <v>v</v>
      </c>
      <c r="BA176" s="113" t="str">
        <f>IF(AY176&lt;$P$8,"v",IF(AY176&gt;=$P$8,"-"))</f>
        <v>-</v>
      </c>
      <c r="BB176" s="114" t="str">
        <f>IF(AY176&gt;=$P$8+20,"Pengayaan",IF(AY176&gt;=$P$8,"Tuntas",IF(AY176&lt;$P$8,"Remedial")))</f>
        <v>Tuntas</v>
      </c>
      <c r="BE176" s="22">
        <v>158</v>
      </c>
      <c r="BF176" s="82" t="str">
        <f t="shared" si="2336"/>
        <v/>
      </c>
      <c r="BG176" s="110" t="s">
        <v>35</v>
      </c>
      <c r="BH176" s="22" t="s">
        <v>36</v>
      </c>
      <c r="BI176" s="22" t="s">
        <v>37</v>
      </c>
      <c r="BJ176" s="22" t="s">
        <v>38</v>
      </c>
      <c r="BN176" s="22">
        <v>158</v>
      </c>
      <c r="BO176" s="27" t="str">
        <f t="shared" si="2337"/>
        <v/>
      </c>
      <c r="BP176" s="110" t="s">
        <v>35</v>
      </c>
      <c r="BQ176" s="22" t="s">
        <v>36</v>
      </c>
      <c r="BR176" s="22" t="s">
        <v>37</v>
      </c>
      <c r="BS176" s="22" t="s">
        <v>38</v>
      </c>
    </row>
    <row r="177" spans="1:71" x14ac:dyDescent="0.25">
      <c r="A177" s="37">
        <v>159</v>
      </c>
      <c r="B177" s="266">
        <f>HASIL!C168</f>
        <v>44173.357615740701</v>
      </c>
      <c r="C177" s="266"/>
      <c r="D177" s="255">
        <f>HASIL!E168</f>
        <v>44173.372094907398</v>
      </c>
      <c r="E177" s="256"/>
      <c r="F177" s="192">
        <f>HASIL!G168</f>
        <v>44173.372094907398</v>
      </c>
      <c r="G177" s="46" t="str">
        <f>HASIL!B168</f>
        <v>NOVIZA AMELIA</v>
      </c>
      <c r="H177" s="83">
        <f>HASIL!H168</f>
        <v>0</v>
      </c>
      <c r="I177" s="122">
        <f t="shared" si="2338"/>
        <v>0</v>
      </c>
      <c r="J177" s="83">
        <f>HASIL!J168</f>
        <v>5</v>
      </c>
      <c r="K177" s="122">
        <f t="shared" ref="K177" si="2861">J177</f>
        <v>5</v>
      </c>
      <c r="L177" s="83">
        <f>HASIL!L168</f>
        <v>0</v>
      </c>
      <c r="M177" s="122">
        <f t="shared" ref="M177" si="2862">L177</f>
        <v>0</v>
      </c>
      <c r="N177" s="83">
        <f>HASIL!N168</f>
        <v>5</v>
      </c>
      <c r="O177" s="122">
        <f t="shared" ref="O177" si="2863">N177</f>
        <v>5</v>
      </c>
      <c r="P177" s="83">
        <f>HASIL!P168</f>
        <v>5</v>
      </c>
      <c r="Q177" s="122">
        <f t="shared" ref="Q177" si="2864">P177</f>
        <v>5</v>
      </c>
      <c r="R177" s="83">
        <f>HASIL!R168</f>
        <v>0</v>
      </c>
      <c r="S177" s="122">
        <f t="shared" ref="S177" si="2865">R177</f>
        <v>0</v>
      </c>
      <c r="T177" s="83">
        <f>HASIL!T168</f>
        <v>5</v>
      </c>
      <c r="U177" s="122">
        <f t="shared" ref="U177" si="2866">T177</f>
        <v>5</v>
      </c>
      <c r="V177" s="83">
        <f>HASIL!V168</f>
        <v>5</v>
      </c>
      <c r="W177" s="122">
        <f t="shared" ref="W177" si="2867">V177</f>
        <v>5</v>
      </c>
      <c r="X177" s="83">
        <f>HASIL!X168</f>
        <v>5</v>
      </c>
      <c r="Y177" s="122">
        <f t="shared" ref="Y177" si="2868">X177</f>
        <v>5</v>
      </c>
      <c r="Z177" s="83">
        <f>HASIL!Z168</f>
        <v>5</v>
      </c>
      <c r="AA177" s="122">
        <f t="shared" ref="AA177" si="2869">Z177</f>
        <v>5</v>
      </c>
      <c r="AB177" s="83">
        <f>HASIL!AB168</f>
        <v>5</v>
      </c>
      <c r="AC177" s="122">
        <f t="shared" ref="AC177" si="2870">AB177</f>
        <v>5</v>
      </c>
      <c r="AD177" s="83">
        <f>HASIL!AD168</f>
        <v>5</v>
      </c>
      <c r="AE177" s="122">
        <f t="shared" ref="AE177" si="2871">AD177</f>
        <v>5</v>
      </c>
      <c r="AF177" s="83">
        <f>HASIL!AF168</f>
        <v>5</v>
      </c>
      <c r="AG177" s="122">
        <f t="shared" ref="AG177" si="2872">AF177</f>
        <v>5</v>
      </c>
      <c r="AH177" s="83">
        <f>HASIL!AH168</f>
        <v>5</v>
      </c>
      <c r="AI177" s="122">
        <f t="shared" ref="AI177" si="2873">AH177</f>
        <v>5</v>
      </c>
      <c r="AJ177" s="83">
        <f>HASIL!AJ168</f>
        <v>5</v>
      </c>
      <c r="AK177" s="122">
        <f t="shared" ref="AK177" si="2874">AJ177</f>
        <v>5</v>
      </c>
      <c r="AL177" s="83">
        <f>HASIL!AL168</f>
        <v>5</v>
      </c>
      <c r="AM177" s="122">
        <f t="shared" ref="AM177" si="2875">AL177</f>
        <v>5</v>
      </c>
      <c r="AN177" s="83">
        <f>HASIL!AN168</f>
        <v>5</v>
      </c>
      <c r="AO177" s="122">
        <f t="shared" ref="AO177" si="2876">AN177</f>
        <v>5</v>
      </c>
      <c r="AP177" s="83">
        <f>HASIL!AP168</f>
        <v>5</v>
      </c>
      <c r="AQ177" s="122">
        <f t="shared" ref="AQ177" si="2877">AP177</f>
        <v>5</v>
      </c>
      <c r="AR177" s="83">
        <f>HASIL!AR168</f>
        <v>5</v>
      </c>
      <c r="AS177" s="122">
        <f t="shared" ref="AS177" si="2878">AR177</f>
        <v>5</v>
      </c>
      <c r="AT177" s="83">
        <f>HASIL!AT168</f>
        <v>5</v>
      </c>
      <c r="AU177" s="122">
        <f t="shared" si="2334"/>
        <v>5</v>
      </c>
      <c r="AV177" s="47">
        <f>HASIL!AV168</f>
        <v>17</v>
      </c>
      <c r="AW177" s="47">
        <f>HASIL!AW168</f>
        <v>3</v>
      </c>
      <c r="AX177" s="23">
        <f>HASIL!AX168</f>
        <v>85</v>
      </c>
      <c r="AY177" s="24">
        <f t="shared" si="2335"/>
        <v>85</v>
      </c>
      <c r="AZ177" s="113" t="str">
        <f>IF(AY177&lt;$P$8,"-",IF(AY177&gt;=$P$8,"v"))</f>
        <v>v</v>
      </c>
      <c r="BA177" s="113" t="str">
        <f>IF(AY177&lt;$P$8,"v",IF(AY177&gt;=$P$8,"-"))</f>
        <v>-</v>
      </c>
      <c r="BB177" s="114" t="str">
        <f>IF(AY177&gt;=$P$8+20,"Pengayaan",IF(AY177&gt;=$P$8,"Tuntas",IF(AY177&lt;$P$8,"Remedial")))</f>
        <v>Tuntas</v>
      </c>
      <c r="BE177" s="22">
        <v>159</v>
      </c>
      <c r="BF177" s="82" t="str">
        <f t="shared" si="2336"/>
        <v/>
      </c>
      <c r="BG177" s="110" t="s">
        <v>35</v>
      </c>
      <c r="BH177" s="22" t="s">
        <v>36</v>
      </c>
      <c r="BI177" s="22" t="s">
        <v>37</v>
      </c>
      <c r="BJ177" s="22" t="s">
        <v>38</v>
      </c>
      <c r="BN177" s="22">
        <v>159</v>
      </c>
      <c r="BO177" s="27" t="str">
        <f t="shared" si="2337"/>
        <v/>
      </c>
      <c r="BP177" s="110" t="s">
        <v>35</v>
      </c>
      <c r="BQ177" s="22" t="s">
        <v>36</v>
      </c>
      <c r="BR177" s="22" t="s">
        <v>37</v>
      </c>
      <c r="BS177" s="22" t="s">
        <v>38</v>
      </c>
    </row>
    <row r="178" spans="1:71" x14ac:dyDescent="0.25">
      <c r="A178" s="38">
        <v>160</v>
      </c>
      <c r="B178" s="266">
        <f>HASIL!C169</f>
        <v>44173.325891203698</v>
      </c>
      <c r="C178" s="266"/>
      <c r="D178" s="255">
        <f>HASIL!E169</f>
        <v>44173.372118055602</v>
      </c>
      <c r="E178" s="256"/>
      <c r="F178" s="192">
        <f>HASIL!G169</f>
        <v>44173.372118055602</v>
      </c>
      <c r="G178" s="46" t="str">
        <f>HASIL!B169</f>
        <v>AIDILIA SYAFITRI</v>
      </c>
      <c r="H178" s="83">
        <f>HASIL!H169</f>
        <v>0</v>
      </c>
      <c r="I178" s="122">
        <f t="shared" si="2338"/>
        <v>0</v>
      </c>
      <c r="J178" s="83">
        <f>HASIL!J169</f>
        <v>5</v>
      </c>
      <c r="K178" s="122">
        <f t="shared" ref="K178" si="2879">J178</f>
        <v>5</v>
      </c>
      <c r="L178" s="83">
        <f>HASIL!L169</f>
        <v>0</v>
      </c>
      <c r="M178" s="122">
        <f t="shared" ref="M178" si="2880">L178</f>
        <v>0</v>
      </c>
      <c r="N178" s="83">
        <f>HASIL!N169</f>
        <v>0</v>
      </c>
      <c r="O178" s="122">
        <f t="shared" ref="O178" si="2881">N178</f>
        <v>0</v>
      </c>
      <c r="P178" s="83">
        <f>HASIL!P169</f>
        <v>5</v>
      </c>
      <c r="Q178" s="122">
        <f t="shared" ref="Q178" si="2882">P178</f>
        <v>5</v>
      </c>
      <c r="R178" s="83">
        <f>HASIL!R169</f>
        <v>0</v>
      </c>
      <c r="S178" s="122">
        <f t="shared" ref="S178" si="2883">R178</f>
        <v>0</v>
      </c>
      <c r="T178" s="83">
        <f>HASIL!T169</f>
        <v>0</v>
      </c>
      <c r="U178" s="122">
        <f t="shared" ref="U178" si="2884">T178</f>
        <v>0</v>
      </c>
      <c r="V178" s="83">
        <f>HASIL!V169</f>
        <v>5</v>
      </c>
      <c r="W178" s="122">
        <f t="shared" ref="W178" si="2885">V178</f>
        <v>5</v>
      </c>
      <c r="X178" s="83">
        <f>HASIL!X169</f>
        <v>5</v>
      </c>
      <c r="Y178" s="122">
        <f t="shared" ref="Y178" si="2886">X178</f>
        <v>5</v>
      </c>
      <c r="Z178" s="83">
        <f>HASIL!Z169</f>
        <v>5</v>
      </c>
      <c r="AA178" s="122">
        <f t="shared" ref="AA178" si="2887">Z178</f>
        <v>5</v>
      </c>
      <c r="AB178" s="83">
        <f>HASIL!AB169</f>
        <v>0</v>
      </c>
      <c r="AC178" s="122">
        <f t="shared" ref="AC178" si="2888">AB178</f>
        <v>0</v>
      </c>
      <c r="AD178" s="83">
        <f>HASIL!AD169</f>
        <v>0</v>
      </c>
      <c r="AE178" s="122">
        <f t="shared" ref="AE178" si="2889">AD178</f>
        <v>0</v>
      </c>
      <c r="AF178" s="83">
        <f>HASIL!AF169</f>
        <v>0</v>
      </c>
      <c r="AG178" s="122">
        <f t="shared" ref="AG178" si="2890">AF178</f>
        <v>0</v>
      </c>
      <c r="AH178" s="83">
        <f>HASIL!AH169</f>
        <v>0</v>
      </c>
      <c r="AI178" s="122">
        <f t="shared" ref="AI178" si="2891">AH178</f>
        <v>0</v>
      </c>
      <c r="AJ178" s="83">
        <f>HASIL!AJ169</f>
        <v>5</v>
      </c>
      <c r="AK178" s="122">
        <f t="shared" ref="AK178" si="2892">AJ178</f>
        <v>5</v>
      </c>
      <c r="AL178" s="83">
        <f>HASIL!AL169</f>
        <v>5</v>
      </c>
      <c r="AM178" s="122">
        <f t="shared" ref="AM178" si="2893">AL178</f>
        <v>5</v>
      </c>
      <c r="AN178" s="83">
        <f>HASIL!AN169</f>
        <v>5</v>
      </c>
      <c r="AO178" s="122">
        <f t="shared" ref="AO178" si="2894">AN178</f>
        <v>5</v>
      </c>
      <c r="AP178" s="83">
        <f>HASIL!AP169</f>
        <v>5</v>
      </c>
      <c r="AQ178" s="122">
        <f t="shared" ref="AQ178" si="2895">AP178</f>
        <v>5</v>
      </c>
      <c r="AR178" s="83">
        <f>HASIL!AR169</f>
        <v>5</v>
      </c>
      <c r="AS178" s="122">
        <f t="shared" ref="AS178" si="2896">AR178</f>
        <v>5</v>
      </c>
      <c r="AT178" s="83">
        <f>HASIL!AT169</f>
        <v>5</v>
      </c>
      <c r="AU178" s="122">
        <f t="shared" si="2334"/>
        <v>5</v>
      </c>
      <c r="AV178" s="47">
        <f>HASIL!AV169</f>
        <v>11</v>
      </c>
      <c r="AW178" s="47">
        <f>HASIL!AW169</f>
        <v>9</v>
      </c>
      <c r="AX178" s="23">
        <f>HASIL!AX169</f>
        <v>55</v>
      </c>
      <c r="AY178" s="24">
        <f t="shared" si="2335"/>
        <v>55.000000000000007</v>
      </c>
      <c r="AZ178" s="113" t="str">
        <f>IF(AY178&lt;$P$8,"-",IF(AY178&gt;=$P$8,"v"))</f>
        <v>-</v>
      </c>
      <c r="BA178" s="113" t="str">
        <f>IF(AY178&lt;$P$8,"v",IF(AY178&gt;=$P$8,"-"))</f>
        <v>v</v>
      </c>
      <c r="BB178" s="114" t="str">
        <f>IF(AY178&gt;=$P$8+20,"Pengayaan",IF(AY178&gt;=$P$8,"Tuntas",IF(AY178&lt;$P$8,"Remedial")))</f>
        <v>Remedial</v>
      </c>
      <c r="BE178" s="22">
        <v>160</v>
      </c>
      <c r="BF178" s="82" t="str">
        <f t="shared" si="2336"/>
        <v/>
      </c>
      <c r="BG178" s="110" t="s">
        <v>35</v>
      </c>
      <c r="BH178" s="22" t="s">
        <v>36</v>
      </c>
      <c r="BI178" s="22" t="s">
        <v>37</v>
      </c>
      <c r="BJ178" s="22" t="s">
        <v>38</v>
      </c>
      <c r="BN178" s="22">
        <v>160</v>
      </c>
      <c r="BO178" s="27" t="str">
        <f t="shared" si="2337"/>
        <v/>
      </c>
      <c r="BP178" s="110" t="s">
        <v>35</v>
      </c>
      <c r="BQ178" s="22" t="s">
        <v>36</v>
      </c>
      <c r="BR178" s="22" t="s">
        <v>37</v>
      </c>
      <c r="BS178" s="22" t="s">
        <v>38</v>
      </c>
    </row>
    <row r="179" spans="1:71" x14ac:dyDescent="0.25">
      <c r="A179" s="37">
        <v>161</v>
      </c>
      <c r="B179" s="266">
        <f>HASIL!C170</f>
        <v>44173.324259259301</v>
      </c>
      <c r="C179" s="266"/>
      <c r="D179" s="255">
        <f>HASIL!E170</f>
        <v>44173.372673611098</v>
      </c>
      <c r="E179" s="256"/>
      <c r="F179" s="192">
        <f>HASIL!G170</f>
        <v>44173.372673611098</v>
      </c>
      <c r="G179" s="46" t="str">
        <f>HASIL!B170</f>
        <v>DEWI AYU</v>
      </c>
      <c r="H179" s="83">
        <f>HASIL!H170</f>
        <v>5</v>
      </c>
      <c r="I179" s="122">
        <f t="shared" si="2338"/>
        <v>5</v>
      </c>
      <c r="J179" s="83">
        <f>HASIL!J170</f>
        <v>0</v>
      </c>
      <c r="K179" s="122">
        <f t="shared" ref="K179" si="2897">J179</f>
        <v>0</v>
      </c>
      <c r="L179" s="83">
        <f>HASIL!L170</f>
        <v>0</v>
      </c>
      <c r="M179" s="122">
        <f t="shared" ref="M179" si="2898">L179</f>
        <v>0</v>
      </c>
      <c r="N179" s="83">
        <f>HASIL!N170</f>
        <v>0</v>
      </c>
      <c r="O179" s="122">
        <f t="shared" ref="O179" si="2899">N179</f>
        <v>0</v>
      </c>
      <c r="P179" s="83">
        <f>HASIL!P170</f>
        <v>0</v>
      </c>
      <c r="Q179" s="122">
        <f t="shared" ref="Q179" si="2900">P179</f>
        <v>0</v>
      </c>
      <c r="R179" s="83">
        <f>HASIL!R170</f>
        <v>0</v>
      </c>
      <c r="S179" s="122">
        <f t="shared" ref="S179" si="2901">R179</f>
        <v>0</v>
      </c>
      <c r="T179" s="83">
        <f>HASIL!T170</f>
        <v>0</v>
      </c>
      <c r="U179" s="122">
        <f t="shared" ref="U179" si="2902">T179</f>
        <v>0</v>
      </c>
      <c r="V179" s="83">
        <f>HASIL!V170</f>
        <v>0</v>
      </c>
      <c r="W179" s="122">
        <f t="shared" ref="W179" si="2903">V179</f>
        <v>0</v>
      </c>
      <c r="X179" s="83">
        <f>HASIL!X170</f>
        <v>0</v>
      </c>
      <c r="Y179" s="122">
        <f t="shared" ref="Y179" si="2904">X179</f>
        <v>0</v>
      </c>
      <c r="Z179" s="83">
        <f>HASIL!Z170</f>
        <v>0</v>
      </c>
      <c r="AA179" s="122">
        <f t="shared" ref="AA179" si="2905">Z179</f>
        <v>0</v>
      </c>
      <c r="AB179" s="83">
        <f>HASIL!AB170</f>
        <v>0</v>
      </c>
      <c r="AC179" s="122">
        <f t="shared" ref="AC179" si="2906">AB179</f>
        <v>0</v>
      </c>
      <c r="AD179" s="83">
        <f>HASIL!AD170</f>
        <v>0</v>
      </c>
      <c r="AE179" s="122">
        <f t="shared" ref="AE179" si="2907">AD179</f>
        <v>0</v>
      </c>
      <c r="AF179" s="83">
        <f>HASIL!AF170</f>
        <v>5</v>
      </c>
      <c r="AG179" s="122">
        <f t="shared" ref="AG179" si="2908">AF179</f>
        <v>5</v>
      </c>
      <c r="AH179" s="83">
        <f>HASIL!AH170</f>
        <v>5</v>
      </c>
      <c r="AI179" s="122">
        <f t="shared" ref="AI179" si="2909">AH179</f>
        <v>5</v>
      </c>
      <c r="AJ179" s="83">
        <f>HASIL!AJ170</f>
        <v>5</v>
      </c>
      <c r="AK179" s="122">
        <f t="shared" ref="AK179" si="2910">AJ179</f>
        <v>5</v>
      </c>
      <c r="AL179" s="83">
        <f>HASIL!AL170</f>
        <v>0</v>
      </c>
      <c r="AM179" s="122">
        <f t="shared" ref="AM179" si="2911">AL179</f>
        <v>0</v>
      </c>
      <c r="AN179" s="83">
        <f>HASIL!AN170</f>
        <v>0</v>
      </c>
      <c r="AO179" s="122">
        <f t="shared" ref="AO179" si="2912">AN179</f>
        <v>0</v>
      </c>
      <c r="AP179" s="83">
        <f>HASIL!AP170</f>
        <v>5</v>
      </c>
      <c r="AQ179" s="122">
        <f t="shared" ref="AQ179" si="2913">AP179</f>
        <v>5</v>
      </c>
      <c r="AR179" s="83">
        <f>HASIL!AR170</f>
        <v>0</v>
      </c>
      <c r="AS179" s="122">
        <f t="shared" ref="AS179" si="2914">AR179</f>
        <v>0</v>
      </c>
      <c r="AT179" s="83">
        <f>HASIL!AT170</f>
        <v>5</v>
      </c>
      <c r="AU179" s="122">
        <f t="shared" si="2334"/>
        <v>5</v>
      </c>
      <c r="AV179" s="47">
        <f>HASIL!AV170</f>
        <v>6</v>
      </c>
      <c r="AW179" s="47">
        <f>HASIL!AW170</f>
        <v>14</v>
      </c>
      <c r="AX179" s="23">
        <f>HASIL!AX170</f>
        <v>30</v>
      </c>
      <c r="AY179" s="24">
        <f t="shared" si="2335"/>
        <v>30</v>
      </c>
      <c r="AZ179" s="113" t="str">
        <f>IF(AY179&lt;$P$8,"-",IF(AY179&gt;=$P$8,"v"))</f>
        <v>-</v>
      </c>
      <c r="BA179" s="113" t="str">
        <f>IF(AY179&lt;$P$8,"v",IF(AY179&gt;=$P$8,"-"))</f>
        <v>v</v>
      </c>
      <c r="BB179" s="114" t="str">
        <f>IF(AY179&gt;=$P$8+20,"Pengayaan",IF(AY179&gt;=$P$8,"Tuntas",IF(AY179&lt;$P$8,"Remedial")))</f>
        <v>Remedial</v>
      </c>
      <c r="BE179" s="22">
        <v>161</v>
      </c>
      <c r="BF179" s="82" t="str">
        <f t="shared" si="2336"/>
        <v/>
      </c>
      <c r="BG179" s="110" t="s">
        <v>35</v>
      </c>
      <c r="BH179" s="22" t="s">
        <v>36</v>
      </c>
      <c r="BI179" s="22" t="s">
        <v>37</v>
      </c>
      <c r="BJ179" s="22" t="s">
        <v>38</v>
      </c>
      <c r="BN179" s="22">
        <v>161</v>
      </c>
      <c r="BO179" s="27" t="str">
        <f t="shared" si="2337"/>
        <v/>
      </c>
      <c r="BP179" s="110" t="s">
        <v>35</v>
      </c>
      <c r="BQ179" s="22" t="s">
        <v>36</v>
      </c>
      <c r="BR179" s="22" t="s">
        <v>37</v>
      </c>
      <c r="BS179" s="22" t="s">
        <v>38</v>
      </c>
    </row>
    <row r="180" spans="1:71" x14ac:dyDescent="0.25">
      <c r="A180" s="38">
        <v>162</v>
      </c>
      <c r="B180" s="266">
        <f>HASIL!C171</f>
        <v>44173.369108796302</v>
      </c>
      <c r="C180" s="266"/>
      <c r="D180" s="255">
        <f>HASIL!E171</f>
        <v>44173.374074074098</v>
      </c>
      <c r="E180" s="256"/>
      <c r="F180" s="192">
        <f>HASIL!G171</f>
        <v>44173.374074074098</v>
      </c>
      <c r="G180" s="46" t="str">
        <f>HASIL!B171</f>
        <v>SAPRIDA SAPRIDA</v>
      </c>
      <c r="H180" s="83">
        <f>HASIL!H171</f>
        <v>5</v>
      </c>
      <c r="I180" s="122">
        <f t="shared" si="2338"/>
        <v>5</v>
      </c>
      <c r="J180" s="83">
        <f>HASIL!J171</f>
        <v>5</v>
      </c>
      <c r="K180" s="122">
        <f t="shared" ref="K180" si="2915">J180</f>
        <v>5</v>
      </c>
      <c r="L180" s="83">
        <f>HASIL!L171</f>
        <v>0</v>
      </c>
      <c r="M180" s="122">
        <f t="shared" ref="M180" si="2916">L180</f>
        <v>0</v>
      </c>
      <c r="N180" s="83">
        <f>HASIL!N171</f>
        <v>0</v>
      </c>
      <c r="O180" s="122">
        <f t="shared" ref="O180" si="2917">N180</f>
        <v>0</v>
      </c>
      <c r="P180" s="83">
        <f>HASIL!P171</f>
        <v>0</v>
      </c>
      <c r="Q180" s="122">
        <f t="shared" ref="Q180" si="2918">P180</f>
        <v>0</v>
      </c>
      <c r="R180" s="83">
        <f>HASIL!R171</f>
        <v>5</v>
      </c>
      <c r="S180" s="122">
        <f t="shared" ref="S180" si="2919">R180</f>
        <v>5</v>
      </c>
      <c r="T180" s="83">
        <f>HASIL!T171</f>
        <v>5</v>
      </c>
      <c r="U180" s="122">
        <f t="shared" ref="U180" si="2920">T180</f>
        <v>5</v>
      </c>
      <c r="V180" s="83">
        <f>HASIL!V171</f>
        <v>0</v>
      </c>
      <c r="W180" s="122">
        <f t="shared" ref="W180" si="2921">V180</f>
        <v>0</v>
      </c>
      <c r="X180" s="83">
        <f>HASIL!X171</f>
        <v>0</v>
      </c>
      <c r="Y180" s="122">
        <f t="shared" ref="Y180" si="2922">X180</f>
        <v>0</v>
      </c>
      <c r="Z180" s="83">
        <f>HASIL!Z171</f>
        <v>0</v>
      </c>
      <c r="AA180" s="122">
        <f t="shared" ref="AA180" si="2923">Z180</f>
        <v>0</v>
      </c>
      <c r="AB180" s="83">
        <f>HASIL!AB171</f>
        <v>0</v>
      </c>
      <c r="AC180" s="122">
        <f t="shared" ref="AC180" si="2924">AB180</f>
        <v>0</v>
      </c>
      <c r="AD180" s="83">
        <f>HASIL!AD171</f>
        <v>0</v>
      </c>
      <c r="AE180" s="122">
        <f t="shared" ref="AE180" si="2925">AD180</f>
        <v>0</v>
      </c>
      <c r="AF180" s="83">
        <f>HASIL!AF171</f>
        <v>5</v>
      </c>
      <c r="AG180" s="122">
        <f t="shared" ref="AG180" si="2926">AF180</f>
        <v>5</v>
      </c>
      <c r="AH180" s="83">
        <f>HASIL!AH171</f>
        <v>0</v>
      </c>
      <c r="AI180" s="122">
        <f t="shared" ref="AI180" si="2927">AH180</f>
        <v>0</v>
      </c>
      <c r="AJ180" s="83">
        <f>HASIL!AJ171</f>
        <v>5</v>
      </c>
      <c r="AK180" s="122">
        <f t="shared" ref="AK180" si="2928">AJ180</f>
        <v>5</v>
      </c>
      <c r="AL180" s="83">
        <f>HASIL!AL171</f>
        <v>5</v>
      </c>
      <c r="AM180" s="122">
        <f t="shared" ref="AM180" si="2929">AL180</f>
        <v>5</v>
      </c>
      <c r="AN180" s="83">
        <f>HASIL!AN171</f>
        <v>0</v>
      </c>
      <c r="AO180" s="122">
        <f t="shared" ref="AO180" si="2930">AN180</f>
        <v>0</v>
      </c>
      <c r="AP180" s="83">
        <f>HASIL!AP171</f>
        <v>5</v>
      </c>
      <c r="AQ180" s="122">
        <f t="shared" ref="AQ180" si="2931">AP180</f>
        <v>5</v>
      </c>
      <c r="AR180" s="83">
        <f>HASIL!AR171</f>
        <v>5</v>
      </c>
      <c r="AS180" s="122">
        <f t="shared" ref="AS180" si="2932">AR180</f>
        <v>5</v>
      </c>
      <c r="AT180" s="83">
        <f>HASIL!AT171</f>
        <v>5</v>
      </c>
      <c r="AU180" s="122">
        <f t="shared" si="2334"/>
        <v>5</v>
      </c>
      <c r="AV180" s="47">
        <f>HASIL!AV171</f>
        <v>10</v>
      </c>
      <c r="AW180" s="47">
        <f>HASIL!AW171</f>
        <v>10</v>
      </c>
      <c r="AX180" s="23">
        <f>HASIL!AX171</f>
        <v>50</v>
      </c>
      <c r="AY180" s="24">
        <f t="shared" si="2335"/>
        <v>50</v>
      </c>
      <c r="AZ180" s="113" t="str">
        <f>IF(AY180&lt;$P$8,"-",IF(AY180&gt;=$P$8,"v"))</f>
        <v>-</v>
      </c>
      <c r="BA180" s="113" t="str">
        <f>IF(AY180&lt;$P$8,"v",IF(AY180&gt;=$P$8,"-"))</f>
        <v>v</v>
      </c>
      <c r="BB180" s="114" t="str">
        <f>IF(AY180&gt;=$P$8+20,"Pengayaan",IF(AY180&gt;=$P$8,"Tuntas",IF(AY180&lt;$P$8,"Remedial")))</f>
        <v>Remedial</v>
      </c>
      <c r="BE180" s="22">
        <v>162</v>
      </c>
      <c r="BF180" s="82" t="str">
        <f t="shared" si="2336"/>
        <v/>
      </c>
      <c r="BG180" s="110" t="s">
        <v>35</v>
      </c>
      <c r="BH180" s="22" t="s">
        <v>36</v>
      </c>
      <c r="BI180" s="22" t="s">
        <v>37</v>
      </c>
      <c r="BJ180" s="22" t="s">
        <v>38</v>
      </c>
      <c r="BN180" s="22">
        <v>162</v>
      </c>
      <c r="BO180" s="27" t="str">
        <f t="shared" si="2337"/>
        <v/>
      </c>
      <c r="BP180" s="110" t="s">
        <v>35</v>
      </c>
      <c r="BQ180" s="22" t="s">
        <v>36</v>
      </c>
      <c r="BR180" s="22" t="s">
        <v>37</v>
      </c>
      <c r="BS180" s="22" t="s">
        <v>38</v>
      </c>
    </row>
    <row r="181" spans="1:71" x14ac:dyDescent="0.25">
      <c r="A181" s="37">
        <v>163</v>
      </c>
      <c r="B181" s="266">
        <f>HASIL!C172</f>
        <v>44173.3141203704</v>
      </c>
      <c r="C181" s="266"/>
      <c r="D181" s="255">
        <f>HASIL!E172</f>
        <v>44173.374398148102</v>
      </c>
      <c r="E181" s="256"/>
      <c r="F181" s="192">
        <f>HASIL!G172</f>
        <v>44173.374398148102</v>
      </c>
      <c r="G181" s="46" t="str">
        <f>HASIL!B172</f>
        <v>NURVATIMAH NURVATIMAH</v>
      </c>
      <c r="H181" s="83">
        <f>HASIL!H172</f>
        <v>5</v>
      </c>
      <c r="I181" s="122">
        <f t="shared" si="2338"/>
        <v>5</v>
      </c>
      <c r="J181" s="83">
        <f>HASIL!J172</f>
        <v>5</v>
      </c>
      <c r="K181" s="122">
        <f t="shared" ref="K181" si="2933">J181</f>
        <v>5</v>
      </c>
      <c r="L181" s="83">
        <f>HASIL!L172</f>
        <v>0</v>
      </c>
      <c r="M181" s="122">
        <f t="shared" ref="M181" si="2934">L181</f>
        <v>0</v>
      </c>
      <c r="N181" s="83">
        <f>HASIL!N172</f>
        <v>5</v>
      </c>
      <c r="O181" s="122">
        <f t="shared" ref="O181" si="2935">N181</f>
        <v>5</v>
      </c>
      <c r="P181" s="83">
        <f>HASIL!P172</f>
        <v>5</v>
      </c>
      <c r="Q181" s="122">
        <f t="shared" ref="Q181" si="2936">P181</f>
        <v>5</v>
      </c>
      <c r="R181" s="83">
        <f>HASIL!R172</f>
        <v>5</v>
      </c>
      <c r="S181" s="122">
        <f t="shared" ref="S181" si="2937">R181</f>
        <v>5</v>
      </c>
      <c r="T181" s="83">
        <f>HASIL!T172</f>
        <v>5</v>
      </c>
      <c r="U181" s="122">
        <f t="shared" ref="U181" si="2938">T181</f>
        <v>5</v>
      </c>
      <c r="V181" s="83">
        <f>HASIL!V172</f>
        <v>5</v>
      </c>
      <c r="W181" s="122">
        <f t="shared" ref="W181" si="2939">V181</f>
        <v>5</v>
      </c>
      <c r="X181" s="83">
        <f>HASIL!X172</f>
        <v>5</v>
      </c>
      <c r="Y181" s="122">
        <f t="shared" ref="Y181" si="2940">X181</f>
        <v>5</v>
      </c>
      <c r="Z181" s="83">
        <f>HASIL!Z172</f>
        <v>5</v>
      </c>
      <c r="AA181" s="122">
        <f t="shared" ref="AA181" si="2941">Z181</f>
        <v>5</v>
      </c>
      <c r="AB181" s="83">
        <f>HASIL!AB172</f>
        <v>5</v>
      </c>
      <c r="AC181" s="122">
        <f t="shared" ref="AC181" si="2942">AB181</f>
        <v>5</v>
      </c>
      <c r="AD181" s="83">
        <f>HASIL!AD172</f>
        <v>5</v>
      </c>
      <c r="AE181" s="122">
        <f t="shared" ref="AE181" si="2943">AD181</f>
        <v>5</v>
      </c>
      <c r="AF181" s="83">
        <f>HASIL!AF172</f>
        <v>5</v>
      </c>
      <c r="AG181" s="122">
        <f t="shared" ref="AG181" si="2944">AF181</f>
        <v>5</v>
      </c>
      <c r="AH181" s="83">
        <f>HASIL!AH172</f>
        <v>5</v>
      </c>
      <c r="AI181" s="122">
        <f t="shared" ref="AI181" si="2945">AH181</f>
        <v>5</v>
      </c>
      <c r="AJ181" s="83">
        <f>HASIL!AJ172</f>
        <v>5</v>
      </c>
      <c r="AK181" s="122">
        <f t="shared" ref="AK181" si="2946">AJ181</f>
        <v>5</v>
      </c>
      <c r="AL181" s="83">
        <f>HASIL!AL172</f>
        <v>5</v>
      </c>
      <c r="AM181" s="122">
        <f t="shared" ref="AM181" si="2947">AL181</f>
        <v>5</v>
      </c>
      <c r="AN181" s="83">
        <f>HASIL!AN172</f>
        <v>5</v>
      </c>
      <c r="AO181" s="122">
        <f t="shared" ref="AO181" si="2948">AN181</f>
        <v>5</v>
      </c>
      <c r="AP181" s="83">
        <f>HASIL!AP172</f>
        <v>5</v>
      </c>
      <c r="AQ181" s="122">
        <f t="shared" ref="AQ181" si="2949">AP181</f>
        <v>5</v>
      </c>
      <c r="AR181" s="83">
        <f>HASIL!AR172</f>
        <v>5</v>
      </c>
      <c r="AS181" s="122">
        <f t="shared" ref="AS181" si="2950">AR181</f>
        <v>5</v>
      </c>
      <c r="AT181" s="83">
        <f>HASIL!AT172</f>
        <v>5</v>
      </c>
      <c r="AU181" s="122">
        <f t="shared" si="2334"/>
        <v>5</v>
      </c>
      <c r="AV181" s="47">
        <f>HASIL!AV172</f>
        <v>19</v>
      </c>
      <c r="AW181" s="47">
        <f>HASIL!AW172</f>
        <v>1</v>
      </c>
      <c r="AX181" s="23">
        <f>HASIL!AX172</f>
        <v>95</v>
      </c>
      <c r="AY181" s="24">
        <f t="shared" si="2335"/>
        <v>95</v>
      </c>
      <c r="AZ181" s="113" t="str">
        <f>IF(AY181&lt;$P$8,"-",IF(AY181&gt;=$P$8,"v"))</f>
        <v>v</v>
      </c>
      <c r="BA181" s="113" t="str">
        <f>IF(AY181&lt;$P$8,"v",IF(AY181&gt;=$P$8,"-"))</f>
        <v>-</v>
      </c>
      <c r="BB181" s="114" t="str">
        <f>IF(AY181&gt;=$P$8+20,"Pengayaan",IF(AY181&gt;=$P$8,"Tuntas",IF(AY181&lt;$P$8,"Remedial")))</f>
        <v>Pengayaan</v>
      </c>
      <c r="BE181" s="22">
        <v>163</v>
      </c>
      <c r="BF181" s="82" t="str">
        <f t="shared" si="2336"/>
        <v/>
      </c>
      <c r="BG181" s="110" t="s">
        <v>35</v>
      </c>
      <c r="BH181" s="22" t="s">
        <v>36</v>
      </c>
      <c r="BI181" s="22" t="s">
        <v>37</v>
      </c>
      <c r="BJ181" s="22" t="s">
        <v>38</v>
      </c>
      <c r="BN181" s="22">
        <v>163</v>
      </c>
      <c r="BO181" s="27" t="str">
        <f t="shared" si="2337"/>
        <v/>
      </c>
      <c r="BP181" s="110" t="s">
        <v>35</v>
      </c>
      <c r="BQ181" s="22" t="s">
        <v>36</v>
      </c>
      <c r="BR181" s="22" t="s">
        <v>37</v>
      </c>
      <c r="BS181" s="22" t="s">
        <v>38</v>
      </c>
    </row>
    <row r="182" spans="1:71" x14ac:dyDescent="0.25">
      <c r="A182" s="38">
        <v>164</v>
      </c>
      <c r="B182" s="266">
        <f>HASIL!C173</f>
        <v>0</v>
      </c>
      <c r="C182" s="266"/>
      <c r="D182" s="255">
        <f>HASIL!E173</f>
        <v>0</v>
      </c>
      <c r="E182" s="256"/>
      <c r="F182" s="192">
        <f>HASIL!G173</f>
        <v>0</v>
      </c>
      <c r="G182" s="46">
        <f>HASIL!B173</f>
        <v>0</v>
      </c>
      <c r="H182" s="83">
        <f>HASIL!H173</f>
        <v>0</v>
      </c>
      <c r="I182" s="122">
        <f t="shared" si="2338"/>
        <v>0</v>
      </c>
      <c r="J182" s="83">
        <f>HASIL!J173</f>
        <v>0</v>
      </c>
      <c r="K182" s="122">
        <f t="shared" ref="K182" si="2951">J182</f>
        <v>0</v>
      </c>
      <c r="L182" s="83">
        <f>HASIL!L173</f>
        <v>0</v>
      </c>
      <c r="M182" s="122">
        <f t="shared" ref="M182" si="2952">L182</f>
        <v>0</v>
      </c>
      <c r="N182" s="83">
        <f>HASIL!N173</f>
        <v>0</v>
      </c>
      <c r="O182" s="122">
        <f t="shared" ref="O182" si="2953">N182</f>
        <v>0</v>
      </c>
      <c r="P182" s="83">
        <f>HASIL!P173</f>
        <v>0</v>
      </c>
      <c r="Q182" s="122">
        <f t="shared" ref="Q182" si="2954">P182</f>
        <v>0</v>
      </c>
      <c r="R182" s="83">
        <f>HASIL!R173</f>
        <v>0</v>
      </c>
      <c r="S182" s="122">
        <f t="shared" ref="S182" si="2955">R182</f>
        <v>0</v>
      </c>
      <c r="T182" s="83">
        <f>HASIL!T173</f>
        <v>0</v>
      </c>
      <c r="U182" s="122">
        <f t="shared" ref="U182" si="2956">T182</f>
        <v>0</v>
      </c>
      <c r="V182" s="83">
        <f>HASIL!V173</f>
        <v>0</v>
      </c>
      <c r="W182" s="122">
        <f t="shared" ref="W182" si="2957">V182</f>
        <v>0</v>
      </c>
      <c r="X182" s="83">
        <f>HASIL!X173</f>
        <v>0</v>
      </c>
      <c r="Y182" s="122">
        <f t="shared" ref="Y182" si="2958">X182</f>
        <v>0</v>
      </c>
      <c r="Z182" s="83">
        <f>HASIL!Z173</f>
        <v>0</v>
      </c>
      <c r="AA182" s="122">
        <f t="shared" ref="AA182" si="2959">Z182</f>
        <v>0</v>
      </c>
      <c r="AB182" s="83">
        <f>HASIL!AB173</f>
        <v>0</v>
      </c>
      <c r="AC182" s="122">
        <f t="shared" ref="AC182" si="2960">AB182</f>
        <v>0</v>
      </c>
      <c r="AD182" s="83">
        <f>HASIL!AD173</f>
        <v>0</v>
      </c>
      <c r="AE182" s="122">
        <f t="shared" ref="AE182" si="2961">AD182</f>
        <v>0</v>
      </c>
      <c r="AF182" s="83">
        <f>HASIL!AF173</f>
        <v>0</v>
      </c>
      <c r="AG182" s="122">
        <f t="shared" ref="AG182" si="2962">AF182</f>
        <v>0</v>
      </c>
      <c r="AH182" s="83">
        <f>HASIL!AH173</f>
        <v>0</v>
      </c>
      <c r="AI182" s="122">
        <f t="shared" ref="AI182" si="2963">AH182</f>
        <v>0</v>
      </c>
      <c r="AJ182" s="83">
        <f>HASIL!AJ173</f>
        <v>0</v>
      </c>
      <c r="AK182" s="122">
        <f t="shared" ref="AK182" si="2964">AJ182</f>
        <v>0</v>
      </c>
      <c r="AL182" s="83">
        <f>HASIL!AL173</f>
        <v>0</v>
      </c>
      <c r="AM182" s="122">
        <f t="shared" ref="AM182" si="2965">AL182</f>
        <v>0</v>
      </c>
      <c r="AN182" s="83">
        <f>HASIL!AN173</f>
        <v>0</v>
      </c>
      <c r="AO182" s="122">
        <f t="shared" ref="AO182" si="2966">AN182</f>
        <v>0</v>
      </c>
      <c r="AP182" s="83">
        <f>HASIL!AP173</f>
        <v>0</v>
      </c>
      <c r="AQ182" s="122">
        <f t="shared" ref="AQ182" si="2967">AP182</f>
        <v>0</v>
      </c>
      <c r="AR182" s="83">
        <f>HASIL!AR173</f>
        <v>0</v>
      </c>
      <c r="AS182" s="122">
        <f t="shared" ref="AS182" si="2968">AR182</f>
        <v>0</v>
      </c>
      <c r="AT182" s="83">
        <f>HASIL!AT173</f>
        <v>0</v>
      </c>
      <c r="AU182" s="122">
        <f t="shared" si="2334"/>
        <v>0</v>
      </c>
      <c r="AV182" s="47">
        <f>HASIL!AV173</f>
        <v>0</v>
      </c>
      <c r="AW182" s="47">
        <f>HASIL!AW173</f>
        <v>20</v>
      </c>
      <c r="AX182" s="23">
        <f>HASIL!AX173</f>
        <v>0</v>
      </c>
      <c r="AY182" s="24">
        <f t="shared" si="2335"/>
        <v>0</v>
      </c>
      <c r="AZ182" s="113" t="str">
        <f>IF(AY182&lt;$P$8,"-",IF(AY182&gt;=$P$8,"v"))</f>
        <v>-</v>
      </c>
      <c r="BA182" s="113" t="str">
        <f>IF(AY182&lt;$P$8,"v",IF(AY182&gt;=$P$8,"-"))</f>
        <v>v</v>
      </c>
      <c r="BB182" s="114" t="str">
        <f>IF(AY182&gt;=$P$8+20,"Pengayaan",IF(AY182&gt;=$P$8,"Tuntas",IF(AY182&lt;$P$8,"Remedial")))</f>
        <v>Remedial</v>
      </c>
      <c r="BE182" s="22">
        <v>164</v>
      </c>
      <c r="BF182" s="82" t="str">
        <f t="shared" si="2336"/>
        <v/>
      </c>
      <c r="BG182" s="110" t="s">
        <v>35</v>
      </c>
      <c r="BH182" s="22" t="s">
        <v>36</v>
      </c>
      <c r="BI182" s="22" t="s">
        <v>37</v>
      </c>
      <c r="BJ182" s="22" t="s">
        <v>38</v>
      </c>
      <c r="BN182" s="22">
        <v>164</v>
      </c>
      <c r="BO182" s="27" t="str">
        <f t="shared" si="2337"/>
        <v/>
      </c>
      <c r="BP182" s="110" t="s">
        <v>35</v>
      </c>
      <c r="BQ182" s="22" t="s">
        <v>36</v>
      </c>
      <c r="BR182" s="22" t="s">
        <v>37</v>
      </c>
      <c r="BS182" s="22" t="s">
        <v>38</v>
      </c>
    </row>
    <row r="183" spans="1:71" x14ac:dyDescent="0.25">
      <c r="A183" s="37">
        <v>165</v>
      </c>
      <c r="B183" s="266">
        <f>HASIL!C174</f>
        <v>0</v>
      </c>
      <c r="C183" s="266"/>
      <c r="D183" s="255">
        <f>HASIL!E174</f>
        <v>0</v>
      </c>
      <c r="E183" s="256"/>
      <c r="F183" s="192">
        <f>HASIL!G174</f>
        <v>0</v>
      </c>
      <c r="G183" s="46">
        <f>HASIL!B174</f>
        <v>0</v>
      </c>
      <c r="H183" s="83">
        <f>HASIL!H174</f>
        <v>0</v>
      </c>
      <c r="I183" s="122">
        <f t="shared" si="2338"/>
        <v>0</v>
      </c>
      <c r="J183" s="83">
        <f>HASIL!J174</f>
        <v>0</v>
      </c>
      <c r="K183" s="122">
        <f t="shared" ref="K183" si="2969">J183</f>
        <v>0</v>
      </c>
      <c r="L183" s="83">
        <f>HASIL!L174</f>
        <v>0</v>
      </c>
      <c r="M183" s="122">
        <f t="shared" ref="M183" si="2970">L183</f>
        <v>0</v>
      </c>
      <c r="N183" s="83">
        <f>HASIL!N174</f>
        <v>0</v>
      </c>
      <c r="O183" s="122">
        <f t="shared" ref="O183" si="2971">N183</f>
        <v>0</v>
      </c>
      <c r="P183" s="83">
        <f>HASIL!P174</f>
        <v>0</v>
      </c>
      <c r="Q183" s="122">
        <f t="shared" ref="Q183" si="2972">P183</f>
        <v>0</v>
      </c>
      <c r="R183" s="83">
        <f>HASIL!R174</f>
        <v>0</v>
      </c>
      <c r="S183" s="122">
        <f t="shared" ref="S183" si="2973">R183</f>
        <v>0</v>
      </c>
      <c r="T183" s="83">
        <f>HASIL!T174</f>
        <v>0</v>
      </c>
      <c r="U183" s="122">
        <f t="shared" ref="U183" si="2974">T183</f>
        <v>0</v>
      </c>
      <c r="V183" s="83">
        <f>HASIL!V174</f>
        <v>0</v>
      </c>
      <c r="W183" s="122">
        <f t="shared" ref="W183" si="2975">V183</f>
        <v>0</v>
      </c>
      <c r="X183" s="83">
        <f>HASIL!X174</f>
        <v>0</v>
      </c>
      <c r="Y183" s="122">
        <f t="shared" ref="Y183" si="2976">X183</f>
        <v>0</v>
      </c>
      <c r="Z183" s="83">
        <f>HASIL!Z174</f>
        <v>0</v>
      </c>
      <c r="AA183" s="122">
        <f t="shared" ref="AA183" si="2977">Z183</f>
        <v>0</v>
      </c>
      <c r="AB183" s="83">
        <f>HASIL!AB174</f>
        <v>0</v>
      </c>
      <c r="AC183" s="122">
        <f t="shared" ref="AC183" si="2978">AB183</f>
        <v>0</v>
      </c>
      <c r="AD183" s="83">
        <f>HASIL!AD174</f>
        <v>0</v>
      </c>
      <c r="AE183" s="122">
        <f t="shared" ref="AE183" si="2979">AD183</f>
        <v>0</v>
      </c>
      <c r="AF183" s="83">
        <f>HASIL!AF174</f>
        <v>0</v>
      </c>
      <c r="AG183" s="122">
        <f t="shared" ref="AG183" si="2980">AF183</f>
        <v>0</v>
      </c>
      <c r="AH183" s="83">
        <f>HASIL!AH174</f>
        <v>0</v>
      </c>
      <c r="AI183" s="122">
        <f t="shared" ref="AI183" si="2981">AH183</f>
        <v>0</v>
      </c>
      <c r="AJ183" s="83">
        <f>HASIL!AJ174</f>
        <v>0</v>
      </c>
      <c r="AK183" s="122">
        <f t="shared" ref="AK183" si="2982">AJ183</f>
        <v>0</v>
      </c>
      <c r="AL183" s="83">
        <f>HASIL!AL174</f>
        <v>0</v>
      </c>
      <c r="AM183" s="122">
        <f t="shared" ref="AM183" si="2983">AL183</f>
        <v>0</v>
      </c>
      <c r="AN183" s="83">
        <f>HASIL!AN174</f>
        <v>0</v>
      </c>
      <c r="AO183" s="122">
        <f t="shared" ref="AO183" si="2984">AN183</f>
        <v>0</v>
      </c>
      <c r="AP183" s="83">
        <f>HASIL!AP174</f>
        <v>0</v>
      </c>
      <c r="AQ183" s="122">
        <f t="shared" ref="AQ183" si="2985">AP183</f>
        <v>0</v>
      </c>
      <c r="AR183" s="83">
        <f>HASIL!AR174</f>
        <v>0</v>
      </c>
      <c r="AS183" s="122">
        <f t="shared" ref="AS183" si="2986">AR183</f>
        <v>0</v>
      </c>
      <c r="AT183" s="83">
        <f>HASIL!AT174</f>
        <v>0</v>
      </c>
      <c r="AU183" s="122">
        <f t="shared" si="2334"/>
        <v>0</v>
      </c>
      <c r="AV183" s="47">
        <f>HASIL!AV174</f>
        <v>0</v>
      </c>
      <c r="AW183" s="47">
        <f>HASIL!AW174</f>
        <v>20</v>
      </c>
      <c r="AX183" s="23">
        <f>HASIL!AX174</f>
        <v>0</v>
      </c>
      <c r="AY183" s="24">
        <f t="shared" si="2335"/>
        <v>0</v>
      </c>
      <c r="AZ183" s="113" t="str">
        <f>IF(AY183&lt;$P$8,"-",IF(AY183&gt;=$P$8,"v"))</f>
        <v>-</v>
      </c>
      <c r="BA183" s="113" t="str">
        <f>IF(AY183&lt;$P$8,"v",IF(AY183&gt;=$P$8,"-"))</f>
        <v>v</v>
      </c>
      <c r="BB183" s="114" t="str">
        <f>IF(AY183&gt;=$P$8+20,"Pengayaan",IF(AY183&gt;=$P$8,"Tuntas",IF(AY183&lt;$P$8,"Remedial")))</f>
        <v>Remedial</v>
      </c>
      <c r="BE183" s="22">
        <v>165</v>
      </c>
      <c r="BF183" s="82" t="str">
        <f t="shared" si="2336"/>
        <v/>
      </c>
      <c r="BG183" s="110" t="s">
        <v>35</v>
      </c>
      <c r="BH183" s="22" t="s">
        <v>36</v>
      </c>
      <c r="BI183" s="22" t="s">
        <v>37</v>
      </c>
      <c r="BJ183" s="22" t="s">
        <v>38</v>
      </c>
      <c r="BN183" s="22">
        <v>165</v>
      </c>
      <c r="BO183" s="27" t="str">
        <f t="shared" si="2337"/>
        <v/>
      </c>
      <c r="BP183" s="110" t="s">
        <v>35</v>
      </c>
      <c r="BQ183" s="22" t="s">
        <v>36</v>
      </c>
      <c r="BR183" s="22" t="s">
        <v>37</v>
      </c>
      <c r="BS183" s="22" t="s">
        <v>38</v>
      </c>
    </row>
    <row r="184" spans="1:71" x14ac:dyDescent="0.25">
      <c r="A184" s="38">
        <v>166</v>
      </c>
      <c r="B184" s="266">
        <f>HASIL!C175</f>
        <v>0</v>
      </c>
      <c r="C184" s="266"/>
      <c r="D184" s="255">
        <f>HASIL!E175</f>
        <v>0</v>
      </c>
      <c r="E184" s="256"/>
      <c r="F184" s="192">
        <f>HASIL!G175</f>
        <v>0</v>
      </c>
      <c r="G184" s="46">
        <f>HASIL!B175</f>
        <v>0</v>
      </c>
      <c r="H184" s="83">
        <f>HASIL!H175</f>
        <v>0</v>
      </c>
      <c r="I184" s="122">
        <f t="shared" si="2338"/>
        <v>0</v>
      </c>
      <c r="J184" s="83">
        <f>HASIL!J175</f>
        <v>0</v>
      </c>
      <c r="K184" s="122">
        <f t="shared" ref="K184" si="2987">J184</f>
        <v>0</v>
      </c>
      <c r="L184" s="83">
        <f>HASIL!L175</f>
        <v>0</v>
      </c>
      <c r="M184" s="122">
        <f t="shared" ref="M184" si="2988">L184</f>
        <v>0</v>
      </c>
      <c r="N184" s="83">
        <f>HASIL!N175</f>
        <v>0</v>
      </c>
      <c r="O184" s="122">
        <f t="shared" ref="O184" si="2989">N184</f>
        <v>0</v>
      </c>
      <c r="P184" s="83">
        <f>HASIL!P175</f>
        <v>0</v>
      </c>
      <c r="Q184" s="122">
        <f t="shared" ref="Q184" si="2990">P184</f>
        <v>0</v>
      </c>
      <c r="R184" s="83">
        <f>HASIL!R175</f>
        <v>0</v>
      </c>
      <c r="S184" s="122">
        <f t="shared" ref="S184" si="2991">R184</f>
        <v>0</v>
      </c>
      <c r="T184" s="83">
        <f>HASIL!T175</f>
        <v>0</v>
      </c>
      <c r="U184" s="122">
        <f t="shared" ref="U184" si="2992">T184</f>
        <v>0</v>
      </c>
      <c r="V184" s="83">
        <f>HASIL!V175</f>
        <v>0</v>
      </c>
      <c r="W184" s="122">
        <f t="shared" ref="W184" si="2993">V184</f>
        <v>0</v>
      </c>
      <c r="X184" s="83">
        <f>HASIL!X175</f>
        <v>0</v>
      </c>
      <c r="Y184" s="122">
        <f t="shared" ref="Y184" si="2994">X184</f>
        <v>0</v>
      </c>
      <c r="Z184" s="83">
        <f>HASIL!Z175</f>
        <v>0</v>
      </c>
      <c r="AA184" s="122">
        <f t="shared" ref="AA184" si="2995">Z184</f>
        <v>0</v>
      </c>
      <c r="AB184" s="83">
        <f>HASIL!AB175</f>
        <v>0</v>
      </c>
      <c r="AC184" s="122">
        <f t="shared" ref="AC184" si="2996">AB184</f>
        <v>0</v>
      </c>
      <c r="AD184" s="83">
        <f>HASIL!AD175</f>
        <v>0</v>
      </c>
      <c r="AE184" s="122">
        <f t="shared" ref="AE184" si="2997">AD184</f>
        <v>0</v>
      </c>
      <c r="AF184" s="83">
        <f>HASIL!AF175</f>
        <v>0</v>
      </c>
      <c r="AG184" s="122">
        <f t="shared" ref="AG184" si="2998">AF184</f>
        <v>0</v>
      </c>
      <c r="AH184" s="83">
        <f>HASIL!AH175</f>
        <v>0</v>
      </c>
      <c r="AI184" s="122">
        <f t="shared" ref="AI184" si="2999">AH184</f>
        <v>0</v>
      </c>
      <c r="AJ184" s="83">
        <f>HASIL!AJ175</f>
        <v>0</v>
      </c>
      <c r="AK184" s="122">
        <f t="shared" ref="AK184" si="3000">AJ184</f>
        <v>0</v>
      </c>
      <c r="AL184" s="83">
        <f>HASIL!AL175</f>
        <v>0</v>
      </c>
      <c r="AM184" s="122">
        <f t="shared" ref="AM184" si="3001">AL184</f>
        <v>0</v>
      </c>
      <c r="AN184" s="83">
        <f>HASIL!AN175</f>
        <v>0</v>
      </c>
      <c r="AO184" s="122">
        <f t="shared" ref="AO184" si="3002">AN184</f>
        <v>0</v>
      </c>
      <c r="AP184" s="83">
        <f>HASIL!AP175</f>
        <v>0</v>
      </c>
      <c r="AQ184" s="122">
        <f t="shared" ref="AQ184" si="3003">AP184</f>
        <v>0</v>
      </c>
      <c r="AR184" s="83">
        <f>HASIL!AR175</f>
        <v>0</v>
      </c>
      <c r="AS184" s="122">
        <f t="shared" ref="AS184" si="3004">AR184</f>
        <v>0</v>
      </c>
      <c r="AT184" s="83">
        <f>HASIL!AT175</f>
        <v>0</v>
      </c>
      <c r="AU184" s="122">
        <f t="shared" si="2334"/>
        <v>0</v>
      </c>
      <c r="AV184" s="47">
        <f>HASIL!AV175</f>
        <v>0</v>
      </c>
      <c r="AW184" s="47">
        <f>HASIL!AW175</f>
        <v>20</v>
      </c>
      <c r="AX184" s="23">
        <f>HASIL!AX175</f>
        <v>0</v>
      </c>
      <c r="AY184" s="24">
        <f t="shared" si="2335"/>
        <v>0</v>
      </c>
      <c r="AZ184" s="113" t="str">
        <f>IF(AY184&lt;$P$8,"-",IF(AY184&gt;=$P$8,"v"))</f>
        <v>-</v>
      </c>
      <c r="BA184" s="113" t="str">
        <f>IF(AY184&lt;$P$8,"v",IF(AY184&gt;=$P$8,"-"))</f>
        <v>v</v>
      </c>
      <c r="BB184" s="114" t="str">
        <f>IF(AY184&gt;=$P$8+20,"Pengayaan",IF(AY184&gt;=$P$8,"Tuntas",IF(AY184&lt;$P$8,"Remedial")))</f>
        <v>Remedial</v>
      </c>
      <c r="BE184" s="22">
        <v>166</v>
      </c>
      <c r="BF184" s="82" t="str">
        <f t="shared" si="2336"/>
        <v/>
      </c>
      <c r="BG184" s="110" t="s">
        <v>35</v>
      </c>
      <c r="BH184" s="22" t="s">
        <v>36</v>
      </c>
      <c r="BI184" s="22" t="s">
        <v>37</v>
      </c>
      <c r="BJ184" s="22" t="s">
        <v>38</v>
      </c>
      <c r="BN184" s="22">
        <v>166</v>
      </c>
      <c r="BO184" s="27" t="str">
        <f t="shared" si="2337"/>
        <v/>
      </c>
      <c r="BP184" s="110" t="s">
        <v>35</v>
      </c>
      <c r="BQ184" s="22" t="s">
        <v>36</v>
      </c>
      <c r="BR184" s="22" t="s">
        <v>37</v>
      </c>
      <c r="BS184" s="22" t="s">
        <v>38</v>
      </c>
    </row>
    <row r="185" spans="1:71" x14ac:dyDescent="0.25">
      <c r="A185" s="37">
        <v>167</v>
      </c>
      <c r="B185" s="266">
        <f>HASIL!C176</f>
        <v>0</v>
      </c>
      <c r="C185" s="266"/>
      <c r="D185" s="255">
        <f>HASIL!E176</f>
        <v>0</v>
      </c>
      <c r="E185" s="256"/>
      <c r="F185" s="192">
        <f>HASIL!G176</f>
        <v>0</v>
      </c>
      <c r="G185" s="46">
        <f>HASIL!B176</f>
        <v>0</v>
      </c>
      <c r="H185" s="83">
        <f>HASIL!H176</f>
        <v>0</v>
      </c>
      <c r="I185" s="122">
        <f t="shared" si="2338"/>
        <v>0</v>
      </c>
      <c r="J185" s="83">
        <f>HASIL!J176</f>
        <v>0</v>
      </c>
      <c r="K185" s="122">
        <f t="shared" ref="K185" si="3005">J185</f>
        <v>0</v>
      </c>
      <c r="L185" s="83">
        <f>HASIL!L176</f>
        <v>0</v>
      </c>
      <c r="M185" s="122">
        <f t="shared" ref="M185" si="3006">L185</f>
        <v>0</v>
      </c>
      <c r="N185" s="83">
        <f>HASIL!N176</f>
        <v>0</v>
      </c>
      <c r="O185" s="122">
        <f t="shared" ref="O185" si="3007">N185</f>
        <v>0</v>
      </c>
      <c r="P185" s="83">
        <f>HASIL!P176</f>
        <v>0</v>
      </c>
      <c r="Q185" s="122">
        <f t="shared" ref="Q185" si="3008">P185</f>
        <v>0</v>
      </c>
      <c r="R185" s="83">
        <f>HASIL!R176</f>
        <v>0</v>
      </c>
      <c r="S185" s="122">
        <f t="shared" ref="S185" si="3009">R185</f>
        <v>0</v>
      </c>
      <c r="T185" s="83">
        <f>HASIL!T176</f>
        <v>0</v>
      </c>
      <c r="U185" s="122">
        <f t="shared" ref="U185" si="3010">T185</f>
        <v>0</v>
      </c>
      <c r="V185" s="83">
        <f>HASIL!V176</f>
        <v>0</v>
      </c>
      <c r="W185" s="122">
        <f t="shared" ref="W185" si="3011">V185</f>
        <v>0</v>
      </c>
      <c r="X185" s="83">
        <f>HASIL!X176</f>
        <v>0</v>
      </c>
      <c r="Y185" s="122">
        <f t="shared" ref="Y185" si="3012">X185</f>
        <v>0</v>
      </c>
      <c r="Z185" s="83">
        <f>HASIL!Z176</f>
        <v>0</v>
      </c>
      <c r="AA185" s="122">
        <f t="shared" ref="AA185" si="3013">Z185</f>
        <v>0</v>
      </c>
      <c r="AB185" s="83">
        <f>HASIL!AB176</f>
        <v>0</v>
      </c>
      <c r="AC185" s="122">
        <f t="shared" ref="AC185" si="3014">AB185</f>
        <v>0</v>
      </c>
      <c r="AD185" s="83">
        <f>HASIL!AD176</f>
        <v>0</v>
      </c>
      <c r="AE185" s="122">
        <f t="shared" ref="AE185" si="3015">AD185</f>
        <v>0</v>
      </c>
      <c r="AF185" s="83">
        <f>HASIL!AF176</f>
        <v>0</v>
      </c>
      <c r="AG185" s="122">
        <f t="shared" ref="AG185" si="3016">AF185</f>
        <v>0</v>
      </c>
      <c r="AH185" s="83">
        <f>HASIL!AH176</f>
        <v>0</v>
      </c>
      <c r="AI185" s="122">
        <f t="shared" ref="AI185" si="3017">AH185</f>
        <v>0</v>
      </c>
      <c r="AJ185" s="83">
        <f>HASIL!AJ176</f>
        <v>0</v>
      </c>
      <c r="AK185" s="122">
        <f t="shared" ref="AK185" si="3018">AJ185</f>
        <v>0</v>
      </c>
      <c r="AL185" s="83">
        <f>HASIL!AL176</f>
        <v>0</v>
      </c>
      <c r="AM185" s="122">
        <f t="shared" ref="AM185" si="3019">AL185</f>
        <v>0</v>
      </c>
      <c r="AN185" s="83">
        <f>HASIL!AN176</f>
        <v>0</v>
      </c>
      <c r="AO185" s="122">
        <f t="shared" ref="AO185" si="3020">AN185</f>
        <v>0</v>
      </c>
      <c r="AP185" s="83">
        <f>HASIL!AP176</f>
        <v>0</v>
      </c>
      <c r="AQ185" s="122">
        <f t="shared" ref="AQ185" si="3021">AP185</f>
        <v>0</v>
      </c>
      <c r="AR185" s="83">
        <f>HASIL!AR176</f>
        <v>0</v>
      </c>
      <c r="AS185" s="122">
        <f t="shared" ref="AS185" si="3022">AR185</f>
        <v>0</v>
      </c>
      <c r="AT185" s="83">
        <f>HASIL!AT176</f>
        <v>0</v>
      </c>
      <c r="AU185" s="122">
        <f t="shared" si="2334"/>
        <v>0</v>
      </c>
      <c r="AV185" s="47">
        <f>HASIL!AV176</f>
        <v>0</v>
      </c>
      <c r="AW185" s="47">
        <f>HASIL!AW176</f>
        <v>20</v>
      </c>
      <c r="AX185" s="23">
        <f>HASIL!AX176</f>
        <v>0</v>
      </c>
      <c r="AY185" s="24">
        <f t="shared" si="2335"/>
        <v>0</v>
      </c>
      <c r="AZ185" s="113" t="str">
        <f>IF(AY185&lt;$P$8,"-",IF(AY185&gt;=$P$8,"v"))</f>
        <v>-</v>
      </c>
      <c r="BA185" s="113" t="str">
        <f>IF(AY185&lt;$P$8,"v",IF(AY185&gt;=$P$8,"-"))</f>
        <v>v</v>
      </c>
      <c r="BB185" s="114" t="str">
        <f>IF(AY185&gt;=$P$8+20,"Pengayaan",IF(AY185&gt;=$P$8,"Tuntas",IF(AY185&lt;$P$8,"Remedial")))</f>
        <v>Remedial</v>
      </c>
      <c r="BE185" s="22">
        <v>167</v>
      </c>
      <c r="BF185" s="82" t="str">
        <f t="shared" si="2336"/>
        <v/>
      </c>
      <c r="BG185" s="110" t="s">
        <v>35</v>
      </c>
      <c r="BH185" s="22" t="s">
        <v>36</v>
      </c>
      <c r="BI185" s="22" t="s">
        <v>37</v>
      </c>
      <c r="BJ185" s="22" t="s">
        <v>38</v>
      </c>
      <c r="BN185" s="22">
        <v>167</v>
      </c>
      <c r="BO185" s="27" t="str">
        <f t="shared" si="2337"/>
        <v/>
      </c>
      <c r="BP185" s="110" t="s">
        <v>35</v>
      </c>
      <c r="BQ185" s="22" t="s">
        <v>36</v>
      </c>
      <c r="BR185" s="22" t="s">
        <v>37</v>
      </c>
      <c r="BS185" s="22" t="s">
        <v>38</v>
      </c>
    </row>
    <row r="186" spans="1:71" x14ac:dyDescent="0.25">
      <c r="A186" s="38">
        <v>168</v>
      </c>
      <c r="B186" s="266">
        <f>HASIL!C177</f>
        <v>0</v>
      </c>
      <c r="C186" s="266"/>
      <c r="D186" s="255">
        <f>HASIL!E177</f>
        <v>0</v>
      </c>
      <c r="E186" s="256"/>
      <c r="F186" s="192">
        <f>HASIL!G177</f>
        <v>0</v>
      </c>
      <c r="G186" s="46">
        <f>HASIL!B177</f>
        <v>0</v>
      </c>
      <c r="H186" s="83">
        <f>HASIL!H177</f>
        <v>0</v>
      </c>
      <c r="I186" s="122">
        <f t="shared" si="2338"/>
        <v>0</v>
      </c>
      <c r="J186" s="83">
        <f>HASIL!J177</f>
        <v>0</v>
      </c>
      <c r="K186" s="122">
        <f t="shared" ref="K186" si="3023">J186</f>
        <v>0</v>
      </c>
      <c r="L186" s="83">
        <f>HASIL!L177</f>
        <v>0</v>
      </c>
      <c r="M186" s="122">
        <f t="shared" ref="M186" si="3024">L186</f>
        <v>0</v>
      </c>
      <c r="N186" s="83">
        <f>HASIL!N177</f>
        <v>0</v>
      </c>
      <c r="O186" s="122">
        <f t="shared" ref="O186" si="3025">N186</f>
        <v>0</v>
      </c>
      <c r="P186" s="83">
        <f>HASIL!P177</f>
        <v>0</v>
      </c>
      <c r="Q186" s="122">
        <f t="shared" ref="Q186" si="3026">P186</f>
        <v>0</v>
      </c>
      <c r="R186" s="83">
        <f>HASIL!R177</f>
        <v>0</v>
      </c>
      <c r="S186" s="122">
        <f t="shared" ref="S186" si="3027">R186</f>
        <v>0</v>
      </c>
      <c r="T186" s="83">
        <f>HASIL!T177</f>
        <v>0</v>
      </c>
      <c r="U186" s="122">
        <f t="shared" ref="U186" si="3028">T186</f>
        <v>0</v>
      </c>
      <c r="V186" s="83">
        <f>HASIL!V177</f>
        <v>0</v>
      </c>
      <c r="W186" s="122">
        <f t="shared" ref="W186" si="3029">V186</f>
        <v>0</v>
      </c>
      <c r="X186" s="83">
        <f>HASIL!X177</f>
        <v>0</v>
      </c>
      <c r="Y186" s="122">
        <f t="shared" ref="Y186" si="3030">X186</f>
        <v>0</v>
      </c>
      <c r="Z186" s="83">
        <f>HASIL!Z177</f>
        <v>0</v>
      </c>
      <c r="AA186" s="122">
        <f t="shared" ref="AA186" si="3031">Z186</f>
        <v>0</v>
      </c>
      <c r="AB186" s="83">
        <f>HASIL!AB177</f>
        <v>0</v>
      </c>
      <c r="AC186" s="122">
        <f t="shared" ref="AC186" si="3032">AB186</f>
        <v>0</v>
      </c>
      <c r="AD186" s="83">
        <f>HASIL!AD177</f>
        <v>0</v>
      </c>
      <c r="AE186" s="122">
        <f t="shared" ref="AE186" si="3033">AD186</f>
        <v>0</v>
      </c>
      <c r="AF186" s="83">
        <f>HASIL!AF177</f>
        <v>0</v>
      </c>
      <c r="AG186" s="122">
        <f t="shared" ref="AG186" si="3034">AF186</f>
        <v>0</v>
      </c>
      <c r="AH186" s="83">
        <f>HASIL!AH177</f>
        <v>0</v>
      </c>
      <c r="AI186" s="122">
        <f t="shared" ref="AI186" si="3035">AH186</f>
        <v>0</v>
      </c>
      <c r="AJ186" s="83">
        <f>HASIL!AJ177</f>
        <v>0</v>
      </c>
      <c r="AK186" s="122">
        <f t="shared" ref="AK186" si="3036">AJ186</f>
        <v>0</v>
      </c>
      <c r="AL186" s="83">
        <f>HASIL!AL177</f>
        <v>0</v>
      </c>
      <c r="AM186" s="122">
        <f t="shared" ref="AM186" si="3037">AL186</f>
        <v>0</v>
      </c>
      <c r="AN186" s="83">
        <f>HASIL!AN177</f>
        <v>0</v>
      </c>
      <c r="AO186" s="122">
        <f t="shared" ref="AO186" si="3038">AN186</f>
        <v>0</v>
      </c>
      <c r="AP186" s="83">
        <f>HASIL!AP177</f>
        <v>0</v>
      </c>
      <c r="AQ186" s="122">
        <f t="shared" ref="AQ186" si="3039">AP186</f>
        <v>0</v>
      </c>
      <c r="AR186" s="83">
        <f>HASIL!AR177</f>
        <v>0</v>
      </c>
      <c r="AS186" s="122">
        <f t="shared" ref="AS186" si="3040">AR186</f>
        <v>0</v>
      </c>
      <c r="AT186" s="83">
        <f>HASIL!AT177</f>
        <v>0</v>
      </c>
      <c r="AU186" s="122">
        <f t="shared" si="2334"/>
        <v>0</v>
      </c>
      <c r="AV186" s="47">
        <f>HASIL!AV177</f>
        <v>0</v>
      </c>
      <c r="AW186" s="47">
        <f>HASIL!AW177</f>
        <v>20</v>
      </c>
      <c r="AX186" s="23">
        <f>HASIL!AX177</f>
        <v>0</v>
      </c>
      <c r="AY186" s="24">
        <f t="shared" si="2335"/>
        <v>0</v>
      </c>
      <c r="AZ186" s="113" t="str">
        <f>IF(AY186&lt;$P$8,"-",IF(AY186&gt;=$P$8,"v"))</f>
        <v>-</v>
      </c>
      <c r="BA186" s="113" t="str">
        <f>IF(AY186&lt;$P$8,"v",IF(AY186&gt;=$P$8,"-"))</f>
        <v>v</v>
      </c>
      <c r="BB186" s="114" t="str">
        <f>IF(AY186&gt;=$P$8+20,"Pengayaan",IF(AY186&gt;=$P$8,"Tuntas",IF(AY186&lt;$P$8,"Remedial")))</f>
        <v>Remedial</v>
      </c>
      <c r="BE186" s="22">
        <v>168</v>
      </c>
      <c r="BF186" s="82" t="str">
        <f t="shared" si="2336"/>
        <v/>
      </c>
      <c r="BG186" s="110" t="s">
        <v>35</v>
      </c>
      <c r="BH186" s="22" t="s">
        <v>36</v>
      </c>
      <c r="BI186" s="22" t="s">
        <v>37</v>
      </c>
      <c r="BJ186" s="22" t="s">
        <v>38</v>
      </c>
      <c r="BN186" s="22">
        <v>168</v>
      </c>
      <c r="BO186" s="27" t="str">
        <f t="shared" si="2337"/>
        <v/>
      </c>
      <c r="BP186" s="110" t="s">
        <v>35</v>
      </c>
      <c r="BQ186" s="22" t="s">
        <v>36</v>
      </c>
      <c r="BR186" s="22" t="s">
        <v>37</v>
      </c>
      <c r="BS186" s="22" t="s">
        <v>38</v>
      </c>
    </row>
    <row r="187" spans="1:71" x14ac:dyDescent="0.25">
      <c r="A187" s="37">
        <v>169</v>
      </c>
      <c r="B187" s="266">
        <f>HASIL!C178</f>
        <v>0</v>
      </c>
      <c r="C187" s="266"/>
      <c r="D187" s="255">
        <f>HASIL!E178</f>
        <v>0</v>
      </c>
      <c r="E187" s="256"/>
      <c r="F187" s="192">
        <f>HASIL!G178</f>
        <v>0</v>
      </c>
      <c r="G187" s="46">
        <f>HASIL!B178</f>
        <v>0</v>
      </c>
      <c r="H187" s="83">
        <f>HASIL!H178</f>
        <v>0</v>
      </c>
      <c r="I187" s="122">
        <f t="shared" si="2338"/>
        <v>0</v>
      </c>
      <c r="J187" s="83">
        <f>HASIL!J178</f>
        <v>0</v>
      </c>
      <c r="K187" s="122">
        <f t="shared" ref="K187" si="3041">J187</f>
        <v>0</v>
      </c>
      <c r="L187" s="83">
        <f>HASIL!L178</f>
        <v>0</v>
      </c>
      <c r="M187" s="122">
        <f t="shared" ref="M187" si="3042">L187</f>
        <v>0</v>
      </c>
      <c r="N187" s="83">
        <f>HASIL!N178</f>
        <v>0</v>
      </c>
      <c r="O187" s="122">
        <f t="shared" ref="O187" si="3043">N187</f>
        <v>0</v>
      </c>
      <c r="P187" s="83">
        <f>HASIL!P178</f>
        <v>0</v>
      </c>
      <c r="Q187" s="122">
        <f t="shared" ref="Q187" si="3044">P187</f>
        <v>0</v>
      </c>
      <c r="R187" s="83">
        <f>HASIL!R178</f>
        <v>0</v>
      </c>
      <c r="S187" s="122">
        <f t="shared" ref="S187" si="3045">R187</f>
        <v>0</v>
      </c>
      <c r="T187" s="83">
        <f>HASIL!T178</f>
        <v>0</v>
      </c>
      <c r="U187" s="122">
        <f t="shared" ref="U187" si="3046">T187</f>
        <v>0</v>
      </c>
      <c r="V187" s="83">
        <f>HASIL!V178</f>
        <v>0</v>
      </c>
      <c r="W187" s="122">
        <f t="shared" ref="W187" si="3047">V187</f>
        <v>0</v>
      </c>
      <c r="X187" s="83">
        <f>HASIL!X178</f>
        <v>0</v>
      </c>
      <c r="Y187" s="122">
        <f t="shared" ref="Y187" si="3048">X187</f>
        <v>0</v>
      </c>
      <c r="Z187" s="83">
        <f>HASIL!Z178</f>
        <v>0</v>
      </c>
      <c r="AA187" s="122">
        <f t="shared" ref="AA187" si="3049">Z187</f>
        <v>0</v>
      </c>
      <c r="AB187" s="83">
        <f>HASIL!AB178</f>
        <v>0</v>
      </c>
      <c r="AC187" s="122">
        <f t="shared" ref="AC187" si="3050">AB187</f>
        <v>0</v>
      </c>
      <c r="AD187" s="83">
        <f>HASIL!AD178</f>
        <v>0</v>
      </c>
      <c r="AE187" s="122">
        <f t="shared" ref="AE187" si="3051">AD187</f>
        <v>0</v>
      </c>
      <c r="AF187" s="83">
        <f>HASIL!AF178</f>
        <v>0</v>
      </c>
      <c r="AG187" s="122">
        <f t="shared" ref="AG187" si="3052">AF187</f>
        <v>0</v>
      </c>
      <c r="AH187" s="83">
        <f>HASIL!AH178</f>
        <v>0</v>
      </c>
      <c r="AI187" s="122">
        <f t="shared" ref="AI187" si="3053">AH187</f>
        <v>0</v>
      </c>
      <c r="AJ187" s="83">
        <f>HASIL!AJ178</f>
        <v>0</v>
      </c>
      <c r="AK187" s="122">
        <f t="shared" ref="AK187" si="3054">AJ187</f>
        <v>0</v>
      </c>
      <c r="AL187" s="83">
        <f>HASIL!AL178</f>
        <v>0</v>
      </c>
      <c r="AM187" s="122">
        <f t="shared" ref="AM187" si="3055">AL187</f>
        <v>0</v>
      </c>
      <c r="AN187" s="83">
        <f>HASIL!AN178</f>
        <v>0</v>
      </c>
      <c r="AO187" s="122">
        <f t="shared" ref="AO187" si="3056">AN187</f>
        <v>0</v>
      </c>
      <c r="AP187" s="83">
        <f>HASIL!AP178</f>
        <v>0</v>
      </c>
      <c r="AQ187" s="122">
        <f t="shared" ref="AQ187" si="3057">AP187</f>
        <v>0</v>
      </c>
      <c r="AR187" s="83">
        <f>HASIL!AR178</f>
        <v>0</v>
      </c>
      <c r="AS187" s="122">
        <f t="shared" ref="AS187" si="3058">AR187</f>
        <v>0</v>
      </c>
      <c r="AT187" s="83">
        <f>HASIL!AT178</f>
        <v>0</v>
      </c>
      <c r="AU187" s="122">
        <f t="shared" si="2334"/>
        <v>0</v>
      </c>
      <c r="AV187" s="47">
        <f>HASIL!AV178</f>
        <v>0</v>
      </c>
      <c r="AW187" s="47">
        <f>HASIL!AW178</f>
        <v>20</v>
      </c>
      <c r="AX187" s="23">
        <f>HASIL!AX178</f>
        <v>0</v>
      </c>
      <c r="AY187" s="24">
        <f t="shared" si="2335"/>
        <v>0</v>
      </c>
      <c r="AZ187" s="113" t="str">
        <f>IF(AY187&lt;$P$8,"-",IF(AY187&gt;=$P$8,"v"))</f>
        <v>-</v>
      </c>
      <c r="BA187" s="113" t="str">
        <f>IF(AY187&lt;$P$8,"v",IF(AY187&gt;=$P$8,"-"))</f>
        <v>v</v>
      </c>
      <c r="BB187" s="114" t="str">
        <f>IF(AY187&gt;=$P$8+20,"Pengayaan",IF(AY187&gt;=$P$8,"Tuntas",IF(AY187&lt;$P$8,"Remedial")))</f>
        <v>Remedial</v>
      </c>
      <c r="BE187" s="22">
        <v>169</v>
      </c>
      <c r="BF187" s="82" t="str">
        <f t="shared" si="2336"/>
        <v/>
      </c>
      <c r="BG187" s="110" t="s">
        <v>35</v>
      </c>
      <c r="BH187" s="22" t="s">
        <v>36</v>
      </c>
      <c r="BI187" s="22" t="s">
        <v>37</v>
      </c>
      <c r="BJ187" s="22" t="s">
        <v>38</v>
      </c>
      <c r="BN187" s="22">
        <v>169</v>
      </c>
      <c r="BO187" s="27" t="str">
        <f t="shared" si="2337"/>
        <v/>
      </c>
      <c r="BP187" s="110" t="s">
        <v>35</v>
      </c>
      <c r="BQ187" s="22" t="s">
        <v>36</v>
      </c>
      <c r="BR187" s="22" t="s">
        <v>37</v>
      </c>
      <c r="BS187" s="22" t="s">
        <v>38</v>
      </c>
    </row>
    <row r="188" spans="1:71" x14ac:dyDescent="0.25">
      <c r="A188" s="38">
        <v>170</v>
      </c>
      <c r="B188" s="266">
        <f>HASIL!C179</f>
        <v>0</v>
      </c>
      <c r="C188" s="266"/>
      <c r="D188" s="255">
        <f>HASIL!E179</f>
        <v>0</v>
      </c>
      <c r="E188" s="256"/>
      <c r="F188" s="192">
        <f>HASIL!G179</f>
        <v>0</v>
      </c>
      <c r="G188" s="46">
        <f>HASIL!B179</f>
        <v>0</v>
      </c>
      <c r="H188" s="83">
        <f>HASIL!H179</f>
        <v>0</v>
      </c>
      <c r="I188" s="122">
        <f t="shared" si="2338"/>
        <v>0</v>
      </c>
      <c r="J188" s="83">
        <f>HASIL!J179</f>
        <v>0</v>
      </c>
      <c r="K188" s="122">
        <f t="shared" ref="K188" si="3059">J188</f>
        <v>0</v>
      </c>
      <c r="L188" s="83">
        <f>HASIL!L179</f>
        <v>0</v>
      </c>
      <c r="M188" s="122">
        <f t="shared" ref="M188" si="3060">L188</f>
        <v>0</v>
      </c>
      <c r="N188" s="83">
        <f>HASIL!N179</f>
        <v>0</v>
      </c>
      <c r="O188" s="122">
        <f t="shared" ref="O188" si="3061">N188</f>
        <v>0</v>
      </c>
      <c r="P188" s="83">
        <f>HASIL!P179</f>
        <v>0</v>
      </c>
      <c r="Q188" s="122">
        <f t="shared" ref="Q188" si="3062">P188</f>
        <v>0</v>
      </c>
      <c r="R188" s="83">
        <f>HASIL!R179</f>
        <v>0</v>
      </c>
      <c r="S188" s="122">
        <f t="shared" ref="S188" si="3063">R188</f>
        <v>0</v>
      </c>
      <c r="T188" s="83">
        <f>HASIL!T179</f>
        <v>0</v>
      </c>
      <c r="U188" s="122">
        <f t="shared" ref="U188" si="3064">T188</f>
        <v>0</v>
      </c>
      <c r="V188" s="83">
        <f>HASIL!V179</f>
        <v>0</v>
      </c>
      <c r="W188" s="122">
        <f t="shared" ref="W188" si="3065">V188</f>
        <v>0</v>
      </c>
      <c r="X188" s="83">
        <f>HASIL!X179</f>
        <v>0</v>
      </c>
      <c r="Y188" s="122">
        <f t="shared" ref="Y188" si="3066">X188</f>
        <v>0</v>
      </c>
      <c r="Z188" s="83">
        <f>HASIL!Z179</f>
        <v>0</v>
      </c>
      <c r="AA188" s="122">
        <f t="shared" ref="AA188" si="3067">Z188</f>
        <v>0</v>
      </c>
      <c r="AB188" s="83">
        <f>HASIL!AB179</f>
        <v>0</v>
      </c>
      <c r="AC188" s="122">
        <f t="shared" ref="AC188" si="3068">AB188</f>
        <v>0</v>
      </c>
      <c r="AD188" s="83">
        <f>HASIL!AD179</f>
        <v>0</v>
      </c>
      <c r="AE188" s="122">
        <f t="shared" ref="AE188" si="3069">AD188</f>
        <v>0</v>
      </c>
      <c r="AF188" s="83">
        <f>HASIL!AF179</f>
        <v>0</v>
      </c>
      <c r="AG188" s="122">
        <f t="shared" ref="AG188" si="3070">AF188</f>
        <v>0</v>
      </c>
      <c r="AH188" s="83">
        <f>HASIL!AH179</f>
        <v>0</v>
      </c>
      <c r="AI188" s="122">
        <f t="shared" ref="AI188" si="3071">AH188</f>
        <v>0</v>
      </c>
      <c r="AJ188" s="83">
        <f>HASIL!AJ179</f>
        <v>0</v>
      </c>
      <c r="AK188" s="122">
        <f t="shared" ref="AK188" si="3072">AJ188</f>
        <v>0</v>
      </c>
      <c r="AL188" s="83">
        <f>HASIL!AL179</f>
        <v>0</v>
      </c>
      <c r="AM188" s="122">
        <f t="shared" ref="AM188" si="3073">AL188</f>
        <v>0</v>
      </c>
      <c r="AN188" s="83">
        <f>HASIL!AN179</f>
        <v>0</v>
      </c>
      <c r="AO188" s="122">
        <f t="shared" ref="AO188" si="3074">AN188</f>
        <v>0</v>
      </c>
      <c r="AP188" s="83">
        <f>HASIL!AP179</f>
        <v>0</v>
      </c>
      <c r="AQ188" s="122">
        <f t="shared" ref="AQ188" si="3075">AP188</f>
        <v>0</v>
      </c>
      <c r="AR188" s="83">
        <f>HASIL!AR179</f>
        <v>0</v>
      </c>
      <c r="AS188" s="122">
        <f t="shared" ref="AS188" si="3076">AR188</f>
        <v>0</v>
      </c>
      <c r="AT188" s="83">
        <f>HASIL!AT179</f>
        <v>0</v>
      </c>
      <c r="AU188" s="122">
        <f t="shared" si="2334"/>
        <v>0</v>
      </c>
      <c r="AV188" s="47">
        <f>HASIL!AV179</f>
        <v>0</v>
      </c>
      <c r="AW188" s="47">
        <f>HASIL!AW179</f>
        <v>20</v>
      </c>
      <c r="AX188" s="23">
        <f>HASIL!AX179</f>
        <v>0</v>
      </c>
      <c r="AY188" s="24">
        <f t="shared" si="2335"/>
        <v>0</v>
      </c>
      <c r="AZ188" s="113" t="str">
        <f>IF(AY188&lt;$P$8,"-",IF(AY188&gt;=$P$8,"v"))</f>
        <v>-</v>
      </c>
      <c r="BA188" s="113" t="str">
        <f>IF(AY188&lt;$P$8,"v",IF(AY188&gt;=$P$8,"-"))</f>
        <v>v</v>
      </c>
      <c r="BB188" s="114" t="str">
        <f>IF(AY188&gt;=$P$8+20,"Pengayaan",IF(AY188&gt;=$P$8,"Tuntas",IF(AY188&lt;$P$8,"Remedial")))</f>
        <v>Remedial</v>
      </c>
      <c r="BE188" s="22">
        <v>170</v>
      </c>
      <c r="BF188" s="82" t="str">
        <f t="shared" si="2336"/>
        <v/>
      </c>
      <c r="BG188" s="110" t="s">
        <v>35</v>
      </c>
      <c r="BH188" s="22" t="s">
        <v>36</v>
      </c>
      <c r="BI188" s="22" t="s">
        <v>37</v>
      </c>
      <c r="BJ188" s="22" t="s">
        <v>38</v>
      </c>
      <c r="BN188" s="22">
        <v>170</v>
      </c>
      <c r="BO188" s="27" t="str">
        <f t="shared" si="2337"/>
        <v/>
      </c>
      <c r="BP188" s="110" t="s">
        <v>35</v>
      </c>
      <c r="BQ188" s="22" t="s">
        <v>36</v>
      </c>
      <c r="BR188" s="22" t="s">
        <v>37</v>
      </c>
      <c r="BS188" s="22" t="s">
        <v>38</v>
      </c>
    </row>
    <row r="189" spans="1:71" x14ac:dyDescent="0.25">
      <c r="A189" s="37">
        <v>171</v>
      </c>
      <c r="B189" s="266">
        <f>HASIL!C180</f>
        <v>0</v>
      </c>
      <c r="C189" s="266"/>
      <c r="D189" s="255">
        <f>HASIL!E180</f>
        <v>0</v>
      </c>
      <c r="E189" s="256"/>
      <c r="F189" s="192">
        <f>HASIL!G180</f>
        <v>0</v>
      </c>
      <c r="G189" s="46">
        <f>HASIL!B180</f>
        <v>0</v>
      </c>
      <c r="H189" s="83">
        <f>HASIL!H180</f>
        <v>0</v>
      </c>
      <c r="I189" s="122">
        <f t="shared" si="2338"/>
        <v>0</v>
      </c>
      <c r="J189" s="83">
        <f>HASIL!J180</f>
        <v>0</v>
      </c>
      <c r="K189" s="122">
        <f t="shared" ref="K189" si="3077">J189</f>
        <v>0</v>
      </c>
      <c r="L189" s="83">
        <f>HASIL!L180</f>
        <v>0</v>
      </c>
      <c r="M189" s="122">
        <f t="shared" ref="M189" si="3078">L189</f>
        <v>0</v>
      </c>
      <c r="N189" s="83">
        <f>HASIL!N180</f>
        <v>0</v>
      </c>
      <c r="O189" s="122">
        <f t="shared" ref="O189" si="3079">N189</f>
        <v>0</v>
      </c>
      <c r="P189" s="83">
        <f>HASIL!P180</f>
        <v>0</v>
      </c>
      <c r="Q189" s="122">
        <f t="shared" ref="Q189" si="3080">P189</f>
        <v>0</v>
      </c>
      <c r="R189" s="83">
        <f>HASIL!R180</f>
        <v>0</v>
      </c>
      <c r="S189" s="122">
        <f t="shared" ref="S189" si="3081">R189</f>
        <v>0</v>
      </c>
      <c r="T189" s="83">
        <f>HASIL!T180</f>
        <v>0</v>
      </c>
      <c r="U189" s="122">
        <f t="shared" ref="U189" si="3082">T189</f>
        <v>0</v>
      </c>
      <c r="V189" s="83">
        <f>HASIL!V180</f>
        <v>0</v>
      </c>
      <c r="W189" s="122">
        <f t="shared" ref="W189" si="3083">V189</f>
        <v>0</v>
      </c>
      <c r="X189" s="83">
        <f>HASIL!X180</f>
        <v>0</v>
      </c>
      <c r="Y189" s="122">
        <f t="shared" ref="Y189" si="3084">X189</f>
        <v>0</v>
      </c>
      <c r="Z189" s="83">
        <f>HASIL!Z180</f>
        <v>0</v>
      </c>
      <c r="AA189" s="122">
        <f t="shared" ref="AA189" si="3085">Z189</f>
        <v>0</v>
      </c>
      <c r="AB189" s="83">
        <f>HASIL!AB180</f>
        <v>0</v>
      </c>
      <c r="AC189" s="122">
        <f t="shared" ref="AC189" si="3086">AB189</f>
        <v>0</v>
      </c>
      <c r="AD189" s="83">
        <f>HASIL!AD180</f>
        <v>0</v>
      </c>
      <c r="AE189" s="122">
        <f t="shared" ref="AE189" si="3087">AD189</f>
        <v>0</v>
      </c>
      <c r="AF189" s="83">
        <f>HASIL!AF180</f>
        <v>0</v>
      </c>
      <c r="AG189" s="122">
        <f t="shared" ref="AG189" si="3088">AF189</f>
        <v>0</v>
      </c>
      <c r="AH189" s="83">
        <f>HASIL!AH180</f>
        <v>0</v>
      </c>
      <c r="AI189" s="122">
        <f t="shared" ref="AI189" si="3089">AH189</f>
        <v>0</v>
      </c>
      <c r="AJ189" s="83">
        <f>HASIL!AJ180</f>
        <v>0</v>
      </c>
      <c r="AK189" s="122">
        <f t="shared" ref="AK189" si="3090">AJ189</f>
        <v>0</v>
      </c>
      <c r="AL189" s="83">
        <f>HASIL!AL180</f>
        <v>0</v>
      </c>
      <c r="AM189" s="122">
        <f t="shared" ref="AM189" si="3091">AL189</f>
        <v>0</v>
      </c>
      <c r="AN189" s="83">
        <f>HASIL!AN180</f>
        <v>0</v>
      </c>
      <c r="AO189" s="122">
        <f t="shared" ref="AO189" si="3092">AN189</f>
        <v>0</v>
      </c>
      <c r="AP189" s="83">
        <f>HASIL!AP180</f>
        <v>0</v>
      </c>
      <c r="AQ189" s="122">
        <f t="shared" ref="AQ189" si="3093">AP189</f>
        <v>0</v>
      </c>
      <c r="AR189" s="83">
        <f>HASIL!AR180</f>
        <v>0</v>
      </c>
      <c r="AS189" s="122">
        <f t="shared" ref="AS189" si="3094">AR189</f>
        <v>0</v>
      </c>
      <c r="AT189" s="83">
        <f>HASIL!AT180</f>
        <v>0</v>
      </c>
      <c r="AU189" s="122">
        <f t="shared" si="2334"/>
        <v>0</v>
      </c>
      <c r="AV189" s="47">
        <f>HASIL!AV180</f>
        <v>0</v>
      </c>
      <c r="AW189" s="47">
        <f>HASIL!AW180</f>
        <v>20</v>
      </c>
      <c r="AX189" s="23">
        <f>HASIL!AX180</f>
        <v>0</v>
      </c>
      <c r="AY189" s="24">
        <f t="shared" si="2335"/>
        <v>0</v>
      </c>
      <c r="AZ189" s="113" t="str">
        <f>IF(AY189&lt;$P$8,"-",IF(AY189&gt;=$P$8,"v"))</f>
        <v>-</v>
      </c>
      <c r="BA189" s="113" t="str">
        <f>IF(AY189&lt;$P$8,"v",IF(AY189&gt;=$P$8,"-"))</f>
        <v>v</v>
      </c>
      <c r="BB189" s="114" t="str">
        <f>IF(AY189&gt;=$P$8+20,"Pengayaan",IF(AY189&gt;=$P$8,"Tuntas",IF(AY189&lt;$P$8,"Remedial")))</f>
        <v>Remedial</v>
      </c>
      <c r="BE189" s="22">
        <v>171</v>
      </c>
      <c r="BF189" s="82" t="str">
        <f t="shared" si="2336"/>
        <v/>
      </c>
      <c r="BG189" s="110" t="s">
        <v>35</v>
      </c>
      <c r="BH189" s="22" t="s">
        <v>36</v>
      </c>
      <c r="BI189" s="22" t="s">
        <v>37</v>
      </c>
      <c r="BJ189" s="22" t="s">
        <v>38</v>
      </c>
      <c r="BN189" s="22">
        <v>171</v>
      </c>
      <c r="BO189" s="27" t="str">
        <f t="shared" si="2337"/>
        <v/>
      </c>
      <c r="BP189" s="110" t="s">
        <v>35</v>
      </c>
      <c r="BQ189" s="22" t="s">
        <v>36</v>
      </c>
      <c r="BR189" s="22" t="s">
        <v>37</v>
      </c>
      <c r="BS189" s="22" t="s">
        <v>38</v>
      </c>
    </row>
    <row r="190" spans="1:71" x14ac:dyDescent="0.25">
      <c r="A190" s="38">
        <v>172</v>
      </c>
      <c r="B190" s="266">
        <f>HASIL!C181</f>
        <v>0</v>
      </c>
      <c r="C190" s="266"/>
      <c r="D190" s="255">
        <f>HASIL!E181</f>
        <v>0</v>
      </c>
      <c r="E190" s="256"/>
      <c r="F190" s="192">
        <f>HASIL!G181</f>
        <v>0</v>
      </c>
      <c r="G190" s="46">
        <f>HASIL!B181</f>
        <v>0</v>
      </c>
      <c r="H190" s="83">
        <f>HASIL!H181</f>
        <v>0</v>
      </c>
      <c r="I190" s="122">
        <f t="shared" si="2338"/>
        <v>0</v>
      </c>
      <c r="J190" s="83">
        <f>HASIL!J181</f>
        <v>0</v>
      </c>
      <c r="K190" s="122">
        <f t="shared" ref="K190" si="3095">J190</f>
        <v>0</v>
      </c>
      <c r="L190" s="83">
        <f>HASIL!L181</f>
        <v>0</v>
      </c>
      <c r="M190" s="122">
        <f t="shared" ref="M190" si="3096">L190</f>
        <v>0</v>
      </c>
      <c r="N190" s="83">
        <f>HASIL!N181</f>
        <v>0</v>
      </c>
      <c r="O190" s="122">
        <f t="shared" ref="O190" si="3097">N190</f>
        <v>0</v>
      </c>
      <c r="P190" s="83">
        <f>HASIL!P181</f>
        <v>0</v>
      </c>
      <c r="Q190" s="122">
        <f t="shared" ref="Q190" si="3098">P190</f>
        <v>0</v>
      </c>
      <c r="R190" s="83">
        <f>HASIL!R181</f>
        <v>0</v>
      </c>
      <c r="S190" s="122">
        <f t="shared" ref="S190" si="3099">R190</f>
        <v>0</v>
      </c>
      <c r="T190" s="83">
        <f>HASIL!T181</f>
        <v>0</v>
      </c>
      <c r="U190" s="122">
        <f t="shared" ref="U190" si="3100">T190</f>
        <v>0</v>
      </c>
      <c r="V190" s="83">
        <f>HASIL!V181</f>
        <v>0</v>
      </c>
      <c r="W190" s="122">
        <f t="shared" ref="W190" si="3101">V190</f>
        <v>0</v>
      </c>
      <c r="X190" s="83">
        <f>HASIL!X181</f>
        <v>0</v>
      </c>
      <c r="Y190" s="122">
        <f t="shared" ref="Y190" si="3102">X190</f>
        <v>0</v>
      </c>
      <c r="Z190" s="83">
        <f>HASIL!Z181</f>
        <v>0</v>
      </c>
      <c r="AA190" s="122">
        <f t="shared" ref="AA190" si="3103">Z190</f>
        <v>0</v>
      </c>
      <c r="AB190" s="83">
        <f>HASIL!AB181</f>
        <v>0</v>
      </c>
      <c r="AC190" s="122">
        <f t="shared" ref="AC190" si="3104">AB190</f>
        <v>0</v>
      </c>
      <c r="AD190" s="83">
        <f>HASIL!AD181</f>
        <v>0</v>
      </c>
      <c r="AE190" s="122">
        <f t="shared" ref="AE190" si="3105">AD190</f>
        <v>0</v>
      </c>
      <c r="AF190" s="83">
        <f>HASIL!AF181</f>
        <v>0</v>
      </c>
      <c r="AG190" s="122">
        <f t="shared" ref="AG190" si="3106">AF190</f>
        <v>0</v>
      </c>
      <c r="AH190" s="83">
        <f>HASIL!AH181</f>
        <v>0</v>
      </c>
      <c r="AI190" s="122">
        <f t="shared" ref="AI190" si="3107">AH190</f>
        <v>0</v>
      </c>
      <c r="AJ190" s="83">
        <f>HASIL!AJ181</f>
        <v>0</v>
      </c>
      <c r="AK190" s="122">
        <f t="shared" ref="AK190" si="3108">AJ190</f>
        <v>0</v>
      </c>
      <c r="AL190" s="83">
        <f>HASIL!AL181</f>
        <v>0</v>
      </c>
      <c r="AM190" s="122">
        <f t="shared" ref="AM190" si="3109">AL190</f>
        <v>0</v>
      </c>
      <c r="AN190" s="83">
        <f>HASIL!AN181</f>
        <v>0</v>
      </c>
      <c r="AO190" s="122">
        <f t="shared" ref="AO190" si="3110">AN190</f>
        <v>0</v>
      </c>
      <c r="AP190" s="83">
        <f>HASIL!AP181</f>
        <v>0</v>
      </c>
      <c r="AQ190" s="122">
        <f t="shared" ref="AQ190" si="3111">AP190</f>
        <v>0</v>
      </c>
      <c r="AR190" s="83">
        <f>HASIL!AR181</f>
        <v>0</v>
      </c>
      <c r="AS190" s="122">
        <f t="shared" ref="AS190" si="3112">AR190</f>
        <v>0</v>
      </c>
      <c r="AT190" s="83">
        <f>HASIL!AT181</f>
        <v>0</v>
      </c>
      <c r="AU190" s="122">
        <f t="shared" si="2334"/>
        <v>0</v>
      </c>
      <c r="AV190" s="47">
        <f>HASIL!AV181</f>
        <v>0</v>
      </c>
      <c r="AW190" s="47">
        <f>HASIL!AW181</f>
        <v>20</v>
      </c>
      <c r="AX190" s="23">
        <f>HASIL!AX181</f>
        <v>0</v>
      </c>
      <c r="AY190" s="24">
        <f t="shared" si="2335"/>
        <v>0</v>
      </c>
      <c r="AZ190" s="113" t="str">
        <f>IF(AY190&lt;$P$8,"-",IF(AY190&gt;=$P$8,"v"))</f>
        <v>-</v>
      </c>
      <c r="BA190" s="113" t="str">
        <f>IF(AY190&lt;$P$8,"v",IF(AY190&gt;=$P$8,"-"))</f>
        <v>v</v>
      </c>
      <c r="BB190" s="114" t="str">
        <f>IF(AY190&gt;=$P$8+20,"Pengayaan",IF(AY190&gt;=$P$8,"Tuntas",IF(AY190&lt;$P$8,"Remedial")))</f>
        <v>Remedial</v>
      </c>
      <c r="BE190" s="22">
        <v>172</v>
      </c>
      <c r="BF190" s="82" t="str">
        <f t="shared" si="2336"/>
        <v/>
      </c>
      <c r="BG190" s="110" t="s">
        <v>35</v>
      </c>
      <c r="BH190" s="22" t="s">
        <v>36</v>
      </c>
      <c r="BI190" s="22" t="s">
        <v>37</v>
      </c>
      <c r="BJ190" s="22" t="s">
        <v>38</v>
      </c>
      <c r="BN190" s="22">
        <v>172</v>
      </c>
      <c r="BO190" s="27" t="str">
        <f t="shared" si="2337"/>
        <v/>
      </c>
      <c r="BP190" s="110" t="s">
        <v>35</v>
      </c>
      <c r="BQ190" s="22" t="s">
        <v>36</v>
      </c>
      <c r="BR190" s="22" t="s">
        <v>37</v>
      </c>
      <c r="BS190" s="22" t="s">
        <v>38</v>
      </c>
    </row>
    <row r="191" spans="1:71" x14ac:dyDescent="0.25">
      <c r="A191" s="37">
        <v>173</v>
      </c>
      <c r="B191" s="266">
        <f>HASIL!C182</f>
        <v>0</v>
      </c>
      <c r="C191" s="266"/>
      <c r="D191" s="255">
        <f>HASIL!E182</f>
        <v>0</v>
      </c>
      <c r="E191" s="256"/>
      <c r="F191" s="192">
        <f>HASIL!G182</f>
        <v>0</v>
      </c>
      <c r="G191" s="46">
        <f>HASIL!B182</f>
        <v>0</v>
      </c>
      <c r="H191" s="83">
        <f>HASIL!H182</f>
        <v>0</v>
      </c>
      <c r="I191" s="122">
        <f t="shared" si="2338"/>
        <v>0</v>
      </c>
      <c r="J191" s="83">
        <f>HASIL!J182</f>
        <v>0</v>
      </c>
      <c r="K191" s="122">
        <f t="shared" ref="K191" si="3113">J191</f>
        <v>0</v>
      </c>
      <c r="L191" s="83">
        <f>HASIL!L182</f>
        <v>0</v>
      </c>
      <c r="M191" s="122">
        <f t="shared" ref="M191" si="3114">L191</f>
        <v>0</v>
      </c>
      <c r="N191" s="83">
        <f>HASIL!N182</f>
        <v>0</v>
      </c>
      <c r="O191" s="122">
        <f t="shared" ref="O191" si="3115">N191</f>
        <v>0</v>
      </c>
      <c r="P191" s="83">
        <f>HASIL!P182</f>
        <v>0</v>
      </c>
      <c r="Q191" s="122">
        <f t="shared" ref="Q191" si="3116">P191</f>
        <v>0</v>
      </c>
      <c r="R191" s="83">
        <f>HASIL!R182</f>
        <v>0</v>
      </c>
      <c r="S191" s="122">
        <f t="shared" ref="S191" si="3117">R191</f>
        <v>0</v>
      </c>
      <c r="T191" s="83">
        <f>HASIL!T182</f>
        <v>0</v>
      </c>
      <c r="U191" s="122">
        <f t="shared" ref="U191" si="3118">T191</f>
        <v>0</v>
      </c>
      <c r="V191" s="83">
        <f>HASIL!V182</f>
        <v>0</v>
      </c>
      <c r="W191" s="122">
        <f t="shared" ref="W191" si="3119">V191</f>
        <v>0</v>
      </c>
      <c r="X191" s="83">
        <f>HASIL!X182</f>
        <v>0</v>
      </c>
      <c r="Y191" s="122">
        <f t="shared" ref="Y191" si="3120">X191</f>
        <v>0</v>
      </c>
      <c r="Z191" s="83">
        <f>HASIL!Z182</f>
        <v>0</v>
      </c>
      <c r="AA191" s="122">
        <f t="shared" ref="AA191" si="3121">Z191</f>
        <v>0</v>
      </c>
      <c r="AB191" s="83">
        <f>HASIL!AB182</f>
        <v>0</v>
      </c>
      <c r="AC191" s="122">
        <f t="shared" ref="AC191" si="3122">AB191</f>
        <v>0</v>
      </c>
      <c r="AD191" s="83">
        <f>HASIL!AD182</f>
        <v>0</v>
      </c>
      <c r="AE191" s="122">
        <f t="shared" ref="AE191" si="3123">AD191</f>
        <v>0</v>
      </c>
      <c r="AF191" s="83">
        <f>HASIL!AF182</f>
        <v>0</v>
      </c>
      <c r="AG191" s="122">
        <f t="shared" ref="AG191" si="3124">AF191</f>
        <v>0</v>
      </c>
      <c r="AH191" s="83">
        <f>HASIL!AH182</f>
        <v>0</v>
      </c>
      <c r="AI191" s="122">
        <f t="shared" ref="AI191" si="3125">AH191</f>
        <v>0</v>
      </c>
      <c r="AJ191" s="83">
        <f>HASIL!AJ182</f>
        <v>0</v>
      </c>
      <c r="AK191" s="122">
        <f t="shared" ref="AK191" si="3126">AJ191</f>
        <v>0</v>
      </c>
      <c r="AL191" s="83">
        <f>HASIL!AL182</f>
        <v>0</v>
      </c>
      <c r="AM191" s="122">
        <f t="shared" ref="AM191" si="3127">AL191</f>
        <v>0</v>
      </c>
      <c r="AN191" s="83">
        <f>HASIL!AN182</f>
        <v>0</v>
      </c>
      <c r="AO191" s="122">
        <f t="shared" ref="AO191" si="3128">AN191</f>
        <v>0</v>
      </c>
      <c r="AP191" s="83">
        <f>HASIL!AP182</f>
        <v>0</v>
      </c>
      <c r="AQ191" s="122">
        <f t="shared" ref="AQ191" si="3129">AP191</f>
        <v>0</v>
      </c>
      <c r="AR191" s="83">
        <f>HASIL!AR182</f>
        <v>0</v>
      </c>
      <c r="AS191" s="122">
        <f t="shared" ref="AS191" si="3130">AR191</f>
        <v>0</v>
      </c>
      <c r="AT191" s="83">
        <f>HASIL!AT182</f>
        <v>0</v>
      </c>
      <c r="AU191" s="122">
        <f t="shared" si="2334"/>
        <v>0</v>
      </c>
      <c r="AV191" s="47">
        <f>HASIL!AV182</f>
        <v>0</v>
      </c>
      <c r="AW191" s="47">
        <f>HASIL!AW182</f>
        <v>20</v>
      </c>
      <c r="AX191" s="23">
        <f>HASIL!AX182</f>
        <v>0</v>
      </c>
      <c r="AY191" s="24">
        <f t="shared" si="2335"/>
        <v>0</v>
      </c>
      <c r="AZ191" s="113" t="str">
        <f>IF(AY191&lt;$P$8,"-",IF(AY191&gt;=$P$8,"v"))</f>
        <v>-</v>
      </c>
      <c r="BA191" s="113" t="str">
        <f>IF(AY191&lt;$P$8,"v",IF(AY191&gt;=$P$8,"-"))</f>
        <v>v</v>
      </c>
      <c r="BB191" s="114" t="str">
        <f>IF(AY191&gt;=$P$8+20,"Pengayaan",IF(AY191&gt;=$P$8,"Tuntas",IF(AY191&lt;$P$8,"Remedial")))</f>
        <v>Remedial</v>
      </c>
      <c r="BE191" s="22">
        <v>173</v>
      </c>
      <c r="BF191" s="82" t="str">
        <f t="shared" si="2336"/>
        <v/>
      </c>
      <c r="BG191" s="110" t="s">
        <v>35</v>
      </c>
      <c r="BH191" s="22" t="s">
        <v>36</v>
      </c>
      <c r="BI191" s="22" t="s">
        <v>37</v>
      </c>
      <c r="BJ191" s="22" t="s">
        <v>38</v>
      </c>
      <c r="BN191" s="22">
        <v>173</v>
      </c>
      <c r="BO191" s="27" t="str">
        <f t="shared" si="2337"/>
        <v/>
      </c>
      <c r="BP191" s="110" t="s">
        <v>35</v>
      </c>
      <c r="BQ191" s="22" t="s">
        <v>36</v>
      </c>
      <c r="BR191" s="22" t="s">
        <v>37</v>
      </c>
      <c r="BS191" s="22" t="s">
        <v>38</v>
      </c>
    </row>
    <row r="192" spans="1:71" x14ac:dyDescent="0.25">
      <c r="A192" s="38">
        <v>174</v>
      </c>
      <c r="B192" s="266">
        <f>HASIL!C183</f>
        <v>0</v>
      </c>
      <c r="C192" s="266"/>
      <c r="D192" s="255">
        <f>HASIL!E183</f>
        <v>0</v>
      </c>
      <c r="E192" s="256"/>
      <c r="F192" s="192">
        <f>HASIL!G183</f>
        <v>0</v>
      </c>
      <c r="G192" s="46">
        <f>HASIL!B183</f>
        <v>0</v>
      </c>
      <c r="H192" s="83">
        <f>HASIL!H183</f>
        <v>0</v>
      </c>
      <c r="I192" s="122">
        <f t="shared" si="2338"/>
        <v>0</v>
      </c>
      <c r="J192" s="83">
        <f>HASIL!J183</f>
        <v>0</v>
      </c>
      <c r="K192" s="122">
        <f t="shared" ref="K192" si="3131">J192</f>
        <v>0</v>
      </c>
      <c r="L192" s="83">
        <f>HASIL!L183</f>
        <v>0</v>
      </c>
      <c r="M192" s="122">
        <f t="shared" ref="M192" si="3132">L192</f>
        <v>0</v>
      </c>
      <c r="N192" s="83">
        <f>HASIL!N183</f>
        <v>0</v>
      </c>
      <c r="O192" s="122">
        <f t="shared" ref="O192" si="3133">N192</f>
        <v>0</v>
      </c>
      <c r="P192" s="83">
        <f>HASIL!P183</f>
        <v>0</v>
      </c>
      <c r="Q192" s="122">
        <f t="shared" ref="Q192" si="3134">P192</f>
        <v>0</v>
      </c>
      <c r="R192" s="83">
        <f>HASIL!R183</f>
        <v>0</v>
      </c>
      <c r="S192" s="122">
        <f t="shared" ref="S192" si="3135">R192</f>
        <v>0</v>
      </c>
      <c r="T192" s="83">
        <f>HASIL!T183</f>
        <v>0</v>
      </c>
      <c r="U192" s="122">
        <f t="shared" ref="U192" si="3136">T192</f>
        <v>0</v>
      </c>
      <c r="V192" s="83">
        <f>HASIL!V183</f>
        <v>0</v>
      </c>
      <c r="W192" s="122">
        <f t="shared" ref="W192" si="3137">V192</f>
        <v>0</v>
      </c>
      <c r="X192" s="83">
        <f>HASIL!X183</f>
        <v>0</v>
      </c>
      <c r="Y192" s="122">
        <f t="shared" ref="Y192" si="3138">X192</f>
        <v>0</v>
      </c>
      <c r="Z192" s="83">
        <f>HASIL!Z183</f>
        <v>0</v>
      </c>
      <c r="AA192" s="122">
        <f t="shared" ref="AA192" si="3139">Z192</f>
        <v>0</v>
      </c>
      <c r="AB192" s="83">
        <f>HASIL!AB183</f>
        <v>0</v>
      </c>
      <c r="AC192" s="122">
        <f t="shared" ref="AC192" si="3140">AB192</f>
        <v>0</v>
      </c>
      <c r="AD192" s="83">
        <f>HASIL!AD183</f>
        <v>0</v>
      </c>
      <c r="AE192" s="122">
        <f t="shared" ref="AE192" si="3141">AD192</f>
        <v>0</v>
      </c>
      <c r="AF192" s="83">
        <f>HASIL!AF183</f>
        <v>0</v>
      </c>
      <c r="AG192" s="122">
        <f t="shared" ref="AG192" si="3142">AF192</f>
        <v>0</v>
      </c>
      <c r="AH192" s="83">
        <f>HASIL!AH183</f>
        <v>0</v>
      </c>
      <c r="AI192" s="122">
        <f t="shared" ref="AI192" si="3143">AH192</f>
        <v>0</v>
      </c>
      <c r="AJ192" s="83">
        <f>HASIL!AJ183</f>
        <v>0</v>
      </c>
      <c r="AK192" s="122">
        <f t="shared" ref="AK192" si="3144">AJ192</f>
        <v>0</v>
      </c>
      <c r="AL192" s="83">
        <f>HASIL!AL183</f>
        <v>0</v>
      </c>
      <c r="AM192" s="122">
        <f t="shared" ref="AM192" si="3145">AL192</f>
        <v>0</v>
      </c>
      <c r="AN192" s="83">
        <f>HASIL!AN183</f>
        <v>0</v>
      </c>
      <c r="AO192" s="122">
        <f t="shared" ref="AO192" si="3146">AN192</f>
        <v>0</v>
      </c>
      <c r="AP192" s="83">
        <f>HASIL!AP183</f>
        <v>0</v>
      </c>
      <c r="AQ192" s="122">
        <f t="shared" ref="AQ192" si="3147">AP192</f>
        <v>0</v>
      </c>
      <c r="AR192" s="83">
        <f>HASIL!AR183</f>
        <v>0</v>
      </c>
      <c r="AS192" s="122">
        <f t="shared" ref="AS192" si="3148">AR192</f>
        <v>0</v>
      </c>
      <c r="AT192" s="83">
        <f>HASIL!AT183</f>
        <v>0</v>
      </c>
      <c r="AU192" s="122">
        <f t="shared" si="2334"/>
        <v>0</v>
      </c>
      <c r="AV192" s="47">
        <f>HASIL!AV183</f>
        <v>0</v>
      </c>
      <c r="AW192" s="47">
        <f>HASIL!AW183</f>
        <v>20</v>
      </c>
      <c r="AX192" s="23">
        <f>HASIL!AX183</f>
        <v>0</v>
      </c>
      <c r="AY192" s="24">
        <f t="shared" si="2335"/>
        <v>0</v>
      </c>
      <c r="AZ192" s="113" t="str">
        <f>IF(AY192&lt;$P$8,"-",IF(AY192&gt;=$P$8,"v"))</f>
        <v>-</v>
      </c>
      <c r="BA192" s="113" t="str">
        <f>IF(AY192&lt;$P$8,"v",IF(AY192&gt;=$P$8,"-"))</f>
        <v>v</v>
      </c>
      <c r="BB192" s="114" t="str">
        <f>IF(AY192&gt;=$P$8+20,"Pengayaan",IF(AY192&gt;=$P$8,"Tuntas",IF(AY192&lt;$P$8,"Remedial")))</f>
        <v>Remedial</v>
      </c>
      <c r="BE192" s="22">
        <v>174</v>
      </c>
      <c r="BF192" s="82" t="str">
        <f t="shared" si="2336"/>
        <v/>
      </c>
      <c r="BG192" s="110" t="s">
        <v>35</v>
      </c>
      <c r="BH192" s="22" t="s">
        <v>36</v>
      </c>
      <c r="BI192" s="22" t="s">
        <v>37</v>
      </c>
      <c r="BJ192" s="22" t="s">
        <v>38</v>
      </c>
      <c r="BN192" s="22">
        <v>174</v>
      </c>
      <c r="BO192" s="27" t="str">
        <f t="shared" si="2337"/>
        <v/>
      </c>
      <c r="BP192" s="110" t="s">
        <v>35</v>
      </c>
      <c r="BQ192" s="22" t="s">
        <v>36</v>
      </c>
      <c r="BR192" s="22" t="s">
        <v>37</v>
      </c>
      <c r="BS192" s="22" t="s">
        <v>38</v>
      </c>
    </row>
    <row r="193" spans="1:71" x14ac:dyDescent="0.25">
      <c r="A193" s="37">
        <v>175</v>
      </c>
      <c r="B193" s="266">
        <f>HASIL!C184</f>
        <v>0</v>
      </c>
      <c r="C193" s="266"/>
      <c r="D193" s="255">
        <f>HASIL!E184</f>
        <v>0</v>
      </c>
      <c r="E193" s="256"/>
      <c r="F193" s="192">
        <f>HASIL!G184</f>
        <v>0</v>
      </c>
      <c r="G193" s="46">
        <f>HASIL!B184</f>
        <v>0</v>
      </c>
      <c r="H193" s="83">
        <f>HASIL!H184</f>
        <v>0</v>
      </c>
      <c r="I193" s="122">
        <f t="shared" si="2338"/>
        <v>0</v>
      </c>
      <c r="J193" s="83">
        <f>HASIL!J184</f>
        <v>0</v>
      </c>
      <c r="K193" s="122">
        <f t="shared" ref="K193" si="3149">J193</f>
        <v>0</v>
      </c>
      <c r="L193" s="83">
        <f>HASIL!L184</f>
        <v>0</v>
      </c>
      <c r="M193" s="122">
        <f t="shared" ref="M193" si="3150">L193</f>
        <v>0</v>
      </c>
      <c r="N193" s="83">
        <f>HASIL!N184</f>
        <v>0</v>
      </c>
      <c r="O193" s="122">
        <f t="shared" ref="O193" si="3151">N193</f>
        <v>0</v>
      </c>
      <c r="P193" s="83">
        <f>HASIL!P184</f>
        <v>0</v>
      </c>
      <c r="Q193" s="122">
        <f t="shared" ref="Q193" si="3152">P193</f>
        <v>0</v>
      </c>
      <c r="R193" s="83">
        <f>HASIL!R184</f>
        <v>0</v>
      </c>
      <c r="S193" s="122">
        <f t="shared" ref="S193" si="3153">R193</f>
        <v>0</v>
      </c>
      <c r="T193" s="83">
        <f>HASIL!T184</f>
        <v>0</v>
      </c>
      <c r="U193" s="122">
        <f t="shared" ref="U193" si="3154">T193</f>
        <v>0</v>
      </c>
      <c r="V193" s="83">
        <f>HASIL!V184</f>
        <v>0</v>
      </c>
      <c r="W193" s="122">
        <f t="shared" ref="W193" si="3155">V193</f>
        <v>0</v>
      </c>
      <c r="X193" s="83">
        <f>HASIL!X184</f>
        <v>0</v>
      </c>
      <c r="Y193" s="122">
        <f t="shared" ref="Y193" si="3156">X193</f>
        <v>0</v>
      </c>
      <c r="Z193" s="83">
        <f>HASIL!Z184</f>
        <v>0</v>
      </c>
      <c r="AA193" s="122">
        <f t="shared" ref="AA193" si="3157">Z193</f>
        <v>0</v>
      </c>
      <c r="AB193" s="83">
        <f>HASIL!AB184</f>
        <v>0</v>
      </c>
      <c r="AC193" s="122">
        <f t="shared" ref="AC193" si="3158">AB193</f>
        <v>0</v>
      </c>
      <c r="AD193" s="83">
        <f>HASIL!AD184</f>
        <v>0</v>
      </c>
      <c r="AE193" s="122">
        <f t="shared" ref="AE193" si="3159">AD193</f>
        <v>0</v>
      </c>
      <c r="AF193" s="83">
        <f>HASIL!AF184</f>
        <v>0</v>
      </c>
      <c r="AG193" s="122">
        <f t="shared" ref="AG193" si="3160">AF193</f>
        <v>0</v>
      </c>
      <c r="AH193" s="83">
        <f>HASIL!AH184</f>
        <v>0</v>
      </c>
      <c r="AI193" s="122">
        <f t="shared" ref="AI193" si="3161">AH193</f>
        <v>0</v>
      </c>
      <c r="AJ193" s="83">
        <f>HASIL!AJ184</f>
        <v>0</v>
      </c>
      <c r="AK193" s="122">
        <f t="shared" ref="AK193" si="3162">AJ193</f>
        <v>0</v>
      </c>
      <c r="AL193" s="83">
        <f>HASIL!AL184</f>
        <v>0</v>
      </c>
      <c r="AM193" s="122">
        <f t="shared" ref="AM193" si="3163">AL193</f>
        <v>0</v>
      </c>
      <c r="AN193" s="83">
        <f>HASIL!AN184</f>
        <v>0</v>
      </c>
      <c r="AO193" s="122">
        <f t="shared" ref="AO193" si="3164">AN193</f>
        <v>0</v>
      </c>
      <c r="AP193" s="83">
        <f>HASIL!AP184</f>
        <v>0</v>
      </c>
      <c r="AQ193" s="122">
        <f t="shared" ref="AQ193" si="3165">AP193</f>
        <v>0</v>
      </c>
      <c r="AR193" s="83">
        <f>HASIL!AR184</f>
        <v>0</v>
      </c>
      <c r="AS193" s="122">
        <f t="shared" ref="AS193" si="3166">AR193</f>
        <v>0</v>
      </c>
      <c r="AT193" s="83">
        <f>HASIL!AT184</f>
        <v>0</v>
      </c>
      <c r="AU193" s="122">
        <f t="shared" si="2334"/>
        <v>0</v>
      </c>
      <c r="AV193" s="47">
        <f>HASIL!AV184</f>
        <v>0</v>
      </c>
      <c r="AW193" s="47">
        <f>HASIL!AW184</f>
        <v>20</v>
      </c>
      <c r="AX193" s="23">
        <f>HASIL!AX184</f>
        <v>0</v>
      </c>
      <c r="AY193" s="24">
        <f t="shared" si="2335"/>
        <v>0</v>
      </c>
      <c r="AZ193" s="113" t="str">
        <f>IF(AY193&lt;$P$8,"-",IF(AY193&gt;=$P$8,"v"))</f>
        <v>-</v>
      </c>
      <c r="BA193" s="113" t="str">
        <f>IF(AY193&lt;$P$8,"v",IF(AY193&gt;=$P$8,"-"))</f>
        <v>v</v>
      </c>
      <c r="BB193" s="114" t="str">
        <f>IF(AY193&gt;=$P$8+20,"Pengayaan",IF(AY193&gt;=$P$8,"Tuntas",IF(AY193&lt;$P$8,"Remedial")))</f>
        <v>Remedial</v>
      </c>
      <c r="BE193" s="22">
        <v>175</v>
      </c>
      <c r="BF193" s="82" t="str">
        <f t="shared" si="2336"/>
        <v/>
      </c>
      <c r="BG193" s="110" t="s">
        <v>35</v>
      </c>
      <c r="BH193" s="22" t="s">
        <v>36</v>
      </c>
      <c r="BI193" s="22" t="s">
        <v>37</v>
      </c>
      <c r="BJ193" s="22" t="s">
        <v>38</v>
      </c>
      <c r="BN193" s="22">
        <v>175</v>
      </c>
      <c r="BO193" s="27" t="str">
        <f t="shared" si="2337"/>
        <v/>
      </c>
      <c r="BP193" s="110" t="s">
        <v>35</v>
      </c>
      <c r="BQ193" s="22" t="s">
        <v>36</v>
      </c>
      <c r="BR193" s="22" t="s">
        <v>37</v>
      </c>
      <c r="BS193" s="22" t="s">
        <v>38</v>
      </c>
    </row>
    <row r="194" spans="1:71" x14ac:dyDescent="0.25">
      <c r="A194" s="38">
        <v>176</v>
      </c>
      <c r="B194" s="266">
        <f>HASIL!C185</f>
        <v>0</v>
      </c>
      <c r="C194" s="266"/>
      <c r="D194" s="255">
        <f>HASIL!E185</f>
        <v>0</v>
      </c>
      <c r="E194" s="256"/>
      <c r="F194" s="192">
        <f>HASIL!G185</f>
        <v>0</v>
      </c>
      <c r="G194" s="46">
        <f>HASIL!B185</f>
        <v>0</v>
      </c>
      <c r="H194" s="83">
        <f>HASIL!H185</f>
        <v>0</v>
      </c>
      <c r="I194" s="122">
        <f t="shared" si="2338"/>
        <v>0</v>
      </c>
      <c r="J194" s="83">
        <f>HASIL!J185</f>
        <v>0</v>
      </c>
      <c r="K194" s="122">
        <f t="shared" ref="K194" si="3167">J194</f>
        <v>0</v>
      </c>
      <c r="L194" s="83">
        <f>HASIL!L185</f>
        <v>0</v>
      </c>
      <c r="M194" s="122">
        <f t="shared" ref="M194" si="3168">L194</f>
        <v>0</v>
      </c>
      <c r="N194" s="83">
        <f>HASIL!N185</f>
        <v>0</v>
      </c>
      <c r="O194" s="122">
        <f t="shared" ref="O194" si="3169">N194</f>
        <v>0</v>
      </c>
      <c r="P194" s="83">
        <f>HASIL!P185</f>
        <v>0</v>
      </c>
      <c r="Q194" s="122">
        <f t="shared" ref="Q194" si="3170">P194</f>
        <v>0</v>
      </c>
      <c r="R194" s="83">
        <f>HASIL!R185</f>
        <v>0</v>
      </c>
      <c r="S194" s="122">
        <f t="shared" ref="S194" si="3171">R194</f>
        <v>0</v>
      </c>
      <c r="T194" s="83">
        <f>HASIL!T185</f>
        <v>0</v>
      </c>
      <c r="U194" s="122">
        <f t="shared" ref="U194" si="3172">T194</f>
        <v>0</v>
      </c>
      <c r="V194" s="83">
        <f>HASIL!V185</f>
        <v>0</v>
      </c>
      <c r="W194" s="122">
        <f t="shared" ref="W194" si="3173">V194</f>
        <v>0</v>
      </c>
      <c r="X194" s="83">
        <f>HASIL!X185</f>
        <v>0</v>
      </c>
      <c r="Y194" s="122">
        <f t="shared" ref="Y194" si="3174">X194</f>
        <v>0</v>
      </c>
      <c r="Z194" s="83">
        <f>HASIL!Z185</f>
        <v>0</v>
      </c>
      <c r="AA194" s="122">
        <f t="shared" ref="AA194" si="3175">Z194</f>
        <v>0</v>
      </c>
      <c r="AB194" s="83">
        <f>HASIL!AB185</f>
        <v>0</v>
      </c>
      <c r="AC194" s="122">
        <f t="shared" ref="AC194" si="3176">AB194</f>
        <v>0</v>
      </c>
      <c r="AD194" s="83">
        <f>HASIL!AD185</f>
        <v>0</v>
      </c>
      <c r="AE194" s="122">
        <f t="shared" ref="AE194" si="3177">AD194</f>
        <v>0</v>
      </c>
      <c r="AF194" s="83">
        <f>HASIL!AF185</f>
        <v>0</v>
      </c>
      <c r="AG194" s="122">
        <f t="shared" ref="AG194" si="3178">AF194</f>
        <v>0</v>
      </c>
      <c r="AH194" s="83">
        <f>HASIL!AH185</f>
        <v>0</v>
      </c>
      <c r="AI194" s="122">
        <f t="shared" ref="AI194" si="3179">AH194</f>
        <v>0</v>
      </c>
      <c r="AJ194" s="83">
        <f>HASIL!AJ185</f>
        <v>0</v>
      </c>
      <c r="AK194" s="122">
        <f t="shared" ref="AK194" si="3180">AJ194</f>
        <v>0</v>
      </c>
      <c r="AL194" s="83">
        <f>HASIL!AL185</f>
        <v>0</v>
      </c>
      <c r="AM194" s="122">
        <f t="shared" ref="AM194" si="3181">AL194</f>
        <v>0</v>
      </c>
      <c r="AN194" s="83">
        <f>HASIL!AN185</f>
        <v>0</v>
      </c>
      <c r="AO194" s="122">
        <f t="shared" ref="AO194" si="3182">AN194</f>
        <v>0</v>
      </c>
      <c r="AP194" s="83">
        <f>HASIL!AP185</f>
        <v>0</v>
      </c>
      <c r="AQ194" s="122">
        <f t="shared" ref="AQ194" si="3183">AP194</f>
        <v>0</v>
      </c>
      <c r="AR194" s="83">
        <f>HASIL!AR185</f>
        <v>0</v>
      </c>
      <c r="AS194" s="122">
        <f t="shared" ref="AS194" si="3184">AR194</f>
        <v>0</v>
      </c>
      <c r="AT194" s="83">
        <f>HASIL!AT185</f>
        <v>0</v>
      </c>
      <c r="AU194" s="122">
        <f t="shared" si="2334"/>
        <v>0</v>
      </c>
      <c r="AV194" s="47">
        <f>HASIL!AV185</f>
        <v>0</v>
      </c>
      <c r="AW194" s="47">
        <f>HASIL!AW185</f>
        <v>20</v>
      </c>
      <c r="AX194" s="23">
        <f>HASIL!AX185</f>
        <v>0</v>
      </c>
      <c r="AY194" s="24">
        <f t="shared" si="2335"/>
        <v>0</v>
      </c>
      <c r="AZ194" s="113" t="str">
        <f>IF(AY194&lt;$P$8,"-",IF(AY194&gt;=$P$8,"v"))</f>
        <v>-</v>
      </c>
      <c r="BA194" s="113" t="str">
        <f>IF(AY194&lt;$P$8,"v",IF(AY194&gt;=$P$8,"-"))</f>
        <v>v</v>
      </c>
      <c r="BB194" s="114" t="str">
        <f>IF(AY194&gt;=$P$8+20,"Pengayaan",IF(AY194&gt;=$P$8,"Tuntas",IF(AY194&lt;$P$8,"Remedial")))</f>
        <v>Remedial</v>
      </c>
      <c r="BE194" s="22">
        <v>176</v>
      </c>
      <c r="BF194" s="82" t="str">
        <f t="shared" si="2336"/>
        <v/>
      </c>
      <c r="BG194" s="110" t="s">
        <v>35</v>
      </c>
      <c r="BH194" s="22" t="s">
        <v>36</v>
      </c>
      <c r="BI194" s="22" t="s">
        <v>37</v>
      </c>
      <c r="BJ194" s="22" t="s">
        <v>38</v>
      </c>
      <c r="BN194" s="22">
        <v>176</v>
      </c>
      <c r="BO194" s="27" t="str">
        <f t="shared" si="2337"/>
        <v/>
      </c>
      <c r="BP194" s="110" t="s">
        <v>35</v>
      </c>
      <c r="BQ194" s="22" t="s">
        <v>36</v>
      </c>
      <c r="BR194" s="22" t="s">
        <v>37</v>
      </c>
      <c r="BS194" s="22" t="s">
        <v>38</v>
      </c>
    </row>
    <row r="195" spans="1:71" x14ac:dyDescent="0.25">
      <c r="A195" s="37">
        <v>177</v>
      </c>
      <c r="B195" s="266">
        <f>HASIL!C186</f>
        <v>0</v>
      </c>
      <c r="C195" s="266"/>
      <c r="D195" s="255">
        <f>HASIL!E186</f>
        <v>0</v>
      </c>
      <c r="E195" s="256"/>
      <c r="F195" s="192">
        <f>HASIL!G186</f>
        <v>0</v>
      </c>
      <c r="G195" s="46">
        <f>HASIL!B186</f>
        <v>0</v>
      </c>
      <c r="H195" s="83">
        <f>HASIL!H186</f>
        <v>0</v>
      </c>
      <c r="I195" s="122">
        <f t="shared" si="2338"/>
        <v>0</v>
      </c>
      <c r="J195" s="83">
        <f>HASIL!J186</f>
        <v>0</v>
      </c>
      <c r="K195" s="122">
        <f t="shared" ref="K195" si="3185">J195</f>
        <v>0</v>
      </c>
      <c r="L195" s="83">
        <f>HASIL!L186</f>
        <v>0</v>
      </c>
      <c r="M195" s="122">
        <f t="shared" ref="M195" si="3186">L195</f>
        <v>0</v>
      </c>
      <c r="N195" s="83">
        <f>HASIL!N186</f>
        <v>0</v>
      </c>
      <c r="O195" s="122">
        <f t="shared" ref="O195" si="3187">N195</f>
        <v>0</v>
      </c>
      <c r="P195" s="83">
        <f>HASIL!P186</f>
        <v>0</v>
      </c>
      <c r="Q195" s="122">
        <f t="shared" ref="Q195" si="3188">P195</f>
        <v>0</v>
      </c>
      <c r="R195" s="83">
        <f>HASIL!R186</f>
        <v>0</v>
      </c>
      <c r="S195" s="122">
        <f t="shared" ref="S195" si="3189">R195</f>
        <v>0</v>
      </c>
      <c r="T195" s="83">
        <f>HASIL!T186</f>
        <v>0</v>
      </c>
      <c r="U195" s="122">
        <f t="shared" ref="U195" si="3190">T195</f>
        <v>0</v>
      </c>
      <c r="V195" s="83">
        <f>HASIL!V186</f>
        <v>0</v>
      </c>
      <c r="W195" s="122">
        <f t="shared" ref="W195" si="3191">V195</f>
        <v>0</v>
      </c>
      <c r="X195" s="83">
        <f>HASIL!X186</f>
        <v>0</v>
      </c>
      <c r="Y195" s="122">
        <f t="shared" ref="Y195" si="3192">X195</f>
        <v>0</v>
      </c>
      <c r="Z195" s="83">
        <f>HASIL!Z186</f>
        <v>0</v>
      </c>
      <c r="AA195" s="122">
        <f t="shared" ref="AA195" si="3193">Z195</f>
        <v>0</v>
      </c>
      <c r="AB195" s="83">
        <f>HASIL!AB186</f>
        <v>0</v>
      </c>
      <c r="AC195" s="122">
        <f t="shared" ref="AC195" si="3194">AB195</f>
        <v>0</v>
      </c>
      <c r="AD195" s="83">
        <f>HASIL!AD186</f>
        <v>0</v>
      </c>
      <c r="AE195" s="122">
        <f t="shared" ref="AE195" si="3195">AD195</f>
        <v>0</v>
      </c>
      <c r="AF195" s="83">
        <f>HASIL!AF186</f>
        <v>0</v>
      </c>
      <c r="AG195" s="122">
        <f t="shared" ref="AG195" si="3196">AF195</f>
        <v>0</v>
      </c>
      <c r="AH195" s="83">
        <f>HASIL!AH186</f>
        <v>0</v>
      </c>
      <c r="AI195" s="122">
        <f t="shared" ref="AI195" si="3197">AH195</f>
        <v>0</v>
      </c>
      <c r="AJ195" s="83">
        <f>HASIL!AJ186</f>
        <v>0</v>
      </c>
      <c r="AK195" s="122">
        <f t="shared" ref="AK195" si="3198">AJ195</f>
        <v>0</v>
      </c>
      <c r="AL195" s="83">
        <f>HASIL!AL186</f>
        <v>0</v>
      </c>
      <c r="AM195" s="122">
        <f t="shared" ref="AM195" si="3199">AL195</f>
        <v>0</v>
      </c>
      <c r="AN195" s="83">
        <f>HASIL!AN186</f>
        <v>0</v>
      </c>
      <c r="AO195" s="122">
        <f t="shared" ref="AO195" si="3200">AN195</f>
        <v>0</v>
      </c>
      <c r="AP195" s="83">
        <f>HASIL!AP186</f>
        <v>0</v>
      </c>
      <c r="AQ195" s="122">
        <f t="shared" ref="AQ195" si="3201">AP195</f>
        <v>0</v>
      </c>
      <c r="AR195" s="83">
        <f>HASIL!AR186</f>
        <v>0</v>
      </c>
      <c r="AS195" s="122">
        <f t="shared" ref="AS195" si="3202">AR195</f>
        <v>0</v>
      </c>
      <c r="AT195" s="83">
        <f>HASIL!AT186</f>
        <v>0</v>
      </c>
      <c r="AU195" s="122">
        <f t="shared" si="2334"/>
        <v>0</v>
      </c>
      <c r="AV195" s="47">
        <f>HASIL!AV186</f>
        <v>0</v>
      </c>
      <c r="AW195" s="47">
        <f>HASIL!AW186</f>
        <v>20</v>
      </c>
      <c r="AX195" s="23">
        <f>HASIL!AX186</f>
        <v>0</v>
      </c>
      <c r="AY195" s="24">
        <f t="shared" si="2335"/>
        <v>0</v>
      </c>
      <c r="AZ195" s="113" t="str">
        <f>IF(AY195&lt;$P$8,"-",IF(AY195&gt;=$P$8,"v"))</f>
        <v>-</v>
      </c>
      <c r="BA195" s="113" t="str">
        <f>IF(AY195&lt;$P$8,"v",IF(AY195&gt;=$P$8,"-"))</f>
        <v>v</v>
      </c>
      <c r="BB195" s="114" t="str">
        <f>IF(AY195&gt;=$P$8+20,"Pengayaan",IF(AY195&gt;=$P$8,"Tuntas",IF(AY195&lt;$P$8,"Remedial")))</f>
        <v>Remedial</v>
      </c>
      <c r="BE195" s="22">
        <v>177</v>
      </c>
      <c r="BF195" s="82" t="str">
        <f t="shared" si="2336"/>
        <v/>
      </c>
      <c r="BG195" s="110" t="s">
        <v>35</v>
      </c>
      <c r="BH195" s="22" t="s">
        <v>36</v>
      </c>
      <c r="BI195" s="22" t="s">
        <v>37</v>
      </c>
      <c r="BJ195" s="22" t="s">
        <v>38</v>
      </c>
      <c r="BN195" s="22">
        <v>177</v>
      </c>
      <c r="BO195" s="27" t="str">
        <f t="shared" si="2337"/>
        <v/>
      </c>
      <c r="BP195" s="110" t="s">
        <v>35</v>
      </c>
      <c r="BQ195" s="22" t="s">
        <v>36</v>
      </c>
      <c r="BR195" s="22" t="s">
        <v>37</v>
      </c>
      <c r="BS195" s="22" t="s">
        <v>38</v>
      </c>
    </row>
    <row r="196" spans="1:71" x14ac:dyDescent="0.25">
      <c r="A196" s="38">
        <v>178</v>
      </c>
      <c r="B196" s="266">
        <f>HASIL!C187</f>
        <v>0</v>
      </c>
      <c r="C196" s="266"/>
      <c r="D196" s="255">
        <f>HASIL!E187</f>
        <v>0</v>
      </c>
      <c r="E196" s="256"/>
      <c r="F196" s="192">
        <f>HASIL!G187</f>
        <v>0</v>
      </c>
      <c r="G196" s="46">
        <f>HASIL!B187</f>
        <v>0</v>
      </c>
      <c r="H196" s="83">
        <f>HASIL!H187</f>
        <v>0</v>
      </c>
      <c r="I196" s="122">
        <f t="shared" si="2338"/>
        <v>0</v>
      </c>
      <c r="J196" s="83">
        <f>HASIL!J187</f>
        <v>0</v>
      </c>
      <c r="K196" s="122">
        <f t="shared" ref="K196" si="3203">J196</f>
        <v>0</v>
      </c>
      <c r="L196" s="83">
        <f>HASIL!L187</f>
        <v>0</v>
      </c>
      <c r="M196" s="122">
        <f t="shared" ref="M196" si="3204">L196</f>
        <v>0</v>
      </c>
      <c r="N196" s="83">
        <f>HASIL!N187</f>
        <v>0</v>
      </c>
      <c r="O196" s="122">
        <f t="shared" ref="O196" si="3205">N196</f>
        <v>0</v>
      </c>
      <c r="P196" s="83">
        <f>HASIL!P187</f>
        <v>0</v>
      </c>
      <c r="Q196" s="122">
        <f t="shared" ref="Q196" si="3206">P196</f>
        <v>0</v>
      </c>
      <c r="R196" s="83">
        <f>HASIL!R187</f>
        <v>0</v>
      </c>
      <c r="S196" s="122">
        <f t="shared" ref="S196" si="3207">R196</f>
        <v>0</v>
      </c>
      <c r="T196" s="83">
        <f>HASIL!T187</f>
        <v>0</v>
      </c>
      <c r="U196" s="122">
        <f t="shared" ref="U196" si="3208">T196</f>
        <v>0</v>
      </c>
      <c r="V196" s="83">
        <f>HASIL!V187</f>
        <v>0</v>
      </c>
      <c r="W196" s="122">
        <f t="shared" ref="W196" si="3209">V196</f>
        <v>0</v>
      </c>
      <c r="X196" s="83">
        <f>HASIL!X187</f>
        <v>0</v>
      </c>
      <c r="Y196" s="122">
        <f t="shared" ref="Y196" si="3210">X196</f>
        <v>0</v>
      </c>
      <c r="Z196" s="83">
        <f>HASIL!Z187</f>
        <v>0</v>
      </c>
      <c r="AA196" s="122">
        <f t="shared" ref="AA196" si="3211">Z196</f>
        <v>0</v>
      </c>
      <c r="AB196" s="83">
        <f>HASIL!AB187</f>
        <v>0</v>
      </c>
      <c r="AC196" s="122">
        <f t="shared" ref="AC196" si="3212">AB196</f>
        <v>0</v>
      </c>
      <c r="AD196" s="83">
        <f>HASIL!AD187</f>
        <v>0</v>
      </c>
      <c r="AE196" s="122">
        <f t="shared" ref="AE196" si="3213">AD196</f>
        <v>0</v>
      </c>
      <c r="AF196" s="83">
        <f>HASIL!AF187</f>
        <v>0</v>
      </c>
      <c r="AG196" s="122">
        <f t="shared" ref="AG196" si="3214">AF196</f>
        <v>0</v>
      </c>
      <c r="AH196" s="83">
        <f>HASIL!AH187</f>
        <v>0</v>
      </c>
      <c r="AI196" s="122">
        <f t="shared" ref="AI196" si="3215">AH196</f>
        <v>0</v>
      </c>
      <c r="AJ196" s="83">
        <f>HASIL!AJ187</f>
        <v>0</v>
      </c>
      <c r="AK196" s="122">
        <f t="shared" ref="AK196" si="3216">AJ196</f>
        <v>0</v>
      </c>
      <c r="AL196" s="83">
        <f>HASIL!AL187</f>
        <v>0</v>
      </c>
      <c r="AM196" s="122">
        <f t="shared" ref="AM196" si="3217">AL196</f>
        <v>0</v>
      </c>
      <c r="AN196" s="83">
        <f>HASIL!AN187</f>
        <v>0</v>
      </c>
      <c r="AO196" s="122">
        <f t="shared" ref="AO196" si="3218">AN196</f>
        <v>0</v>
      </c>
      <c r="AP196" s="83">
        <f>HASIL!AP187</f>
        <v>0</v>
      </c>
      <c r="AQ196" s="122">
        <f t="shared" ref="AQ196" si="3219">AP196</f>
        <v>0</v>
      </c>
      <c r="AR196" s="83">
        <f>HASIL!AR187</f>
        <v>0</v>
      </c>
      <c r="AS196" s="122">
        <f t="shared" ref="AS196" si="3220">AR196</f>
        <v>0</v>
      </c>
      <c r="AT196" s="83">
        <f>HASIL!AT187</f>
        <v>0</v>
      </c>
      <c r="AU196" s="122">
        <f t="shared" si="2334"/>
        <v>0</v>
      </c>
      <c r="AV196" s="47">
        <f>HASIL!AV187</f>
        <v>0</v>
      </c>
      <c r="AW196" s="47">
        <f>HASIL!AW187</f>
        <v>20</v>
      </c>
      <c r="AX196" s="23">
        <f>HASIL!AX187</f>
        <v>0</v>
      </c>
      <c r="AY196" s="24">
        <f t="shared" si="2335"/>
        <v>0</v>
      </c>
      <c r="AZ196" s="113" t="str">
        <f>IF(AY196&lt;$P$8,"-",IF(AY196&gt;=$P$8,"v"))</f>
        <v>-</v>
      </c>
      <c r="BA196" s="113" t="str">
        <f>IF(AY196&lt;$P$8,"v",IF(AY196&gt;=$P$8,"-"))</f>
        <v>v</v>
      </c>
      <c r="BB196" s="114" t="str">
        <f>IF(AY196&gt;=$P$8+20,"Pengayaan",IF(AY196&gt;=$P$8,"Tuntas",IF(AY196&lt;$P$8,"Remedial")))</f>
        <v>Remedial</v>
      </c>
      <c r="BE196" s="22">
        <v>178</v>
      </c>
      <c r="BF196" s="82" t="str">
        <f t="shared" si="2336"/>
        <v/>
      </c>
      <c r="BG196" s="110" t="s">
        <v>35</v>
      </c>
      <c r="BH196" s="22" t="s">
        <v>36</v>
      </c>
      <c r="BI196" s="22" t="s">
        <v>37</v>
      </c>
      <c r="BJ196" s="22" t="s">
        <v>38</v>
      </c>
      <c r="BN196" s="22">
        <v>178</v>
      </c>
      <c r="BO196" s="27" t="str">
        <f t="shared" si="2337"/>
        <v/>
      </c>
      <c r="BP196" s="110" t="s">
        <v>35</v>
      </c>
      <c r="BQ196" s="22" t="s">
        <v>36</v>
      </c>
      <c r="BR196" s="22" t="s">
        <v>37</v>
      </c>
      <c r="BS196" s="22" t="s">
        <v>38</v>
      </c>
    </row>
    <row r="197" spans="1:71" x14ac:dyDescent="0.25">
      <c r="A197" s="37">
        <v>179</v>
      </c>
      <c r="B197" s="266">
        <f>HASIL!C188</f>
        <v>0</v>
      </c>
      <c r="C197" s="266"/>
      <c r="D197" s="255">
        <f>HASIL!E188</f>
        <v>0</v>
      </c>
      <c r="E197" s="256"/>
      <c r="F197" s="192">
        <f>HASIL!G188</f>
        <v>0</v>
      </c>
      <c r="G197" s="46">
        <f>HASIL!B188</f>
        <v>0</v>
      </c>
      <c r="H197" s="83">
        <f>HASIL!H188</f>
        <v>0</v>
      </c>
      <c r="I197" s="122">
        <f t="shared" si="2338"/>
        <v>0</v>
      </c>
      <c r="J197" s="83">
        <f>HASIL!J188</f>
        <v>0</v>
      </c>
      <c r="K197" s="122">
        <f t="shared" ref="K197" si="3221">J197</f>
        <v>0</v>
      </c>
      <c r="L197" s="83">
        <f>HASIL!L188</f>
        <v>0</v>
      </c>
      <c r="M197" s="122">
        <f t="shared" ref="M197" si="3222">L197</f>
        <v>0</v>
      </c>
      <c r="N197" s="83">
        <f>HASIL!N188</f>
        <v>0</v>
      </c>
      <c r="O197" s="122">
        <f t="shared" ref="O197" si="3223">N197</f>
        <v>0</v>
      </c>
      <c r="P197" s="83">
        <f>HASIL!P188</f>
        <v>0</v>
      </c>
      <c r="Q197" s="122">
        <f t="shared" ref="Q197" si="3224">P197</f>
        <v>0</v>
      </c>
      <c r="R197" s="83">
        <f>HASIL!R188</f>
        <v>0</v>
      </c>
      <c r="S197" s="122">
        <f t="shared" ref="S197" si="3225">R197</f>
        <v>0</v>
      </c>
      <c r="T197" s="83">
        <f>HASIL!T188</f>
        <v>0</v>
      </c>
      <c r="U197" s="122">
        <f t="shared" ref="U197" si="3226">T197</f>
        <v>0</v>
      </c>
      <c r="V197" s="83">
        <f>HASIL!V188</f>
        <v>0</v>
      </c>
      <c r="W197" s="122">
        <f t="shared" ref="W197" si="3227">V197</f>
        <v>0</v>
      </c>
      <c r="X197" s="83">
        <f>HASIL!X188</f>
        <v>0</v>
      </c>
      <c r="Y197" s="122">
        <f t="shared" ref="Y197" si="3228">X197</f>
        <v>0</v>
      </c>
      <c r="Z197" s="83">
        <f>HASIL!Z188</f>
        <v>0</v>
      </c>
      <c r="AA197" s="122">
        <f t="shared" ref="AA197" si="3229">Z197</f>
        <v>0</v>
      </c>
      <c r="AB197" s="83">
        <f>HASIL!AB188</f>
        <v>0</v>
      </c>
      <c r="AC197" s="122">
        <f t="shared" ref="AC197" si="3230">AB197</f>
        <v>0</v>
      </c>
      <c r="AD197" s="83">
        <f>HASIL!AD188</f>
        <v>0</v>
      </c>
      <c r="AE197" s="122">
        <f t="shared" ref="AE197" si="3231">AD197</f>
        <v>0</v>
      </c>
      <c r="AF197" s="83">
        <f>HASIL!AF188</f>
        <v>0</v>
      </c>
      <c r="AG197" s="122">
        <f t="shared" ref="AG197" si="3232">AF197</f>
        <v>0</v>
      </c>
      <c r="AH197" s="83">
        <f>HASIL!AH188</f>
        <v>0</v>
      </c>
      <c r="AI197" s="122">
        <f t="shared" ref="AI197" si="3233">AH197</f>
        <v>0</v>
      </c>
      <c r="AJ197" s="83">
        <f>HASIL!AJ188</f>
        <v>0</v>
      </c>
      <c r="AK197" s="122">
        <f t="shared" ref="AK197" si="3234">AJ197</f>
        <v>0</v>
      </c>
      <c r="AL197" s="83">
        <f>HASIL!AL188</f>
        <v>0</v>
      </c>
      <c r="AM197" s="122">
        <f t="shared" ref="AM197" si="3235">AL197</f>
        <v>0</v>
      </c>
      <c r="AN197" s="83">
        <f>HASIL!AN188</f>
        <v>0</v>
      </c>
      <c r="AO197" s="122">
        <f t="shared" ref="AO197" si="3236">AN197</f>
        <v>0</v>
      </c>
      <c r="AP197" s="83">
        <f>HASIL!AP188</f>
        <v>0</v>
      </c>
      <c r="AQ197" s="122">
        <f t="shared" ref="AQ197" si="3237">AP197</f>
        <v>0</v>
      </c>
      <c r="AR197" s="83">
        <f>HASIL!AR188</f>
        <v>0</v>
      </c>
      <c r="AS197" s="122">
        <f t="shared" ref="AS197" si="3238">AR197</f>
        <v>0</v>
      </c>
      <c r="AT197" s="83">
        <f>HASIL!AT188</f>
        <v>0</v>
      </c>
      <c r="AU197" s="122">
        <f t="shared" si="2334"/>
        <v>0</v>
      </c>
      <c r="AV197" s="47">
        <f>HASIL!AV188</f>
        <v>0</v>
      </c>
      <c r="AW197" s="47">
        <f>HASIL!AW188</f>
        <v>20</v>
      </c>
      <c r="AX197" s="23">
        <f>HASIL!AX188</f>
        <v>0</v>
      </c>
      <c r="AY197" s="24">
        <f t="shared" si="2335"/>
        <v>0</v>
      </c>
      <c r="AZ197" s="113" t="str">
        <f>IF(AY197&lt;$P$8,"-",IF(AY197&gt;=$P$8,"v"))</f>
        <v>-</v>
      </c>
      <c r="BA197" s="113" t="str">
        <f>IF(AY197&lt;$P$8,"v",IF(AY197&gt;=$P$8,"-"))</f>
        <v>v</v>
      </c>
      <c r="BB197" s="114" t="str">
        <f>IF(AY197&gt;=$P$8+20,"Pengayaan",IF(AY197&gt;=$P$8,"Tuntas",IF(AY197&lt;$P$8,"Remedial")))</f>
        <v>Remedial</v>
      </c>
      <c r="BE197" s="22">
        <v>179</v>
      </c>
      <c r="BF197" s="82" t="str">
        <f t="shared" si="2336"/>
        <v/>
      </c>
      <c r="BG197" s="110" t="s">
        <v>35</v>
      </c>
      <c r="BH197" s="22" t="s">
        <v>36</v>
      </c>
      <c r="BI197" s="22" t="s">
        <v>37</v>
      </c>
      <c r="BJ197" s="22" t="s">
        <v>38</v>
      </c>
      <c r="BN197" s="22">
        <v>179</v>
      </c>
      <c r="BO197" s="27" t="str">
        <f t="shared" si="2337"/>
        <v/>
      </c>
      <c r="BP197" s="110" t="s">
        <v>35</v>
      </c>
      <c r="BQ197" s="22" t="s">
        <v>36</v>
      </c>
      <c r="BR197" s="22" t="s">
        <v>37</v>
      </c>
      <c r="BS197" s="22" t="s">
        <v>38</v>
      </c>
    </row>
    <row r="198" spans="1:71" x14ac:dyDescent="0.25">
      <c r="A198" s="38">
        <v>180</v>
      </c>
      <c r="B198" s="266">
        <f>HASIL!C189</f>
        <v>0</v>
      </c>
      <c r="C198" s="266"/>
      <c r="D198" s="255">
        <f>HASIL!E189</f>
        <v>0</v>
      </c>
      <c r="E198" s="256"/>
      <c r="F198" s="192">
        <f>HASIL!G189</f>
        <v>0</v>
      </c>
      <c r="G198" s="46">
        <f>HASIL!B189</f>
        <v>0</v>
      </c>
      <c r="H198" s="83">
        <f>HASIL!H189</f>
        <v>0</v>
      </c>
      <c r="I198" s="122">
        <f t="shared" si="2338"/>
        <v>0</v>
      </c>
      <c r="J198" s="83">
        <f>HASIL!J189</f>
        <v>0</v>
      </c>
      <c r="K198" s="122">
        <f t="shared" ref="K198" si="3239">J198</f>
        <v>0</v>
      </c>
      <c r="L198" s="83">
        <f>HASIL!L189</f>
        <v>0</v>
      </c>
      <c r="M198" s="122">
        <f t="shared" ref="M198" si="3240">L198</f>
        <v>0</v>
      </c>
      <c r="N198" s="83">
        <f>HASIL!N189</f>
        <v>0</v>
      </c>
      <c r="O198" s="122">
        <f t="shared" ref="O198" si="3241">N198</f>
        <v>0</v>
      </c>
      <c r="P198" s="83">
        <f>HASIL!P189</f>
        <v>0</v>
      </c>
      <c r="Q198" s="122">
        <f t="shared" ref="Q198" si="3242">P198</f>
        <v>0</v>
      </c>
      <c r="R198" s="83">
        <f>HASIL!R189</f>
        <v>0</v>
      </c>
      <c r="S198" s="122">
        <f t="shared" ref="S198" si="3243">R198</f>
        <v>0</v>
      </c>
      <c r="T198" s="83">
        <f>HASIL!T189</f>
        <v>0</v>
      </c>
      <c r="U198" s="122">
        <f t="shared" ref="U198" si="3244">T198</f>
        <v>0</v>
      </c>
      <c r="V198" s="83">
        <f>HASIL!V189</f>
        <v>0</v>
      </c>
      <c r="W198" s="122">
        <f t="shared" ref="W198" si="3245">V198</f>
        <v>0</v>
      </c>
      <c r="X198" s="83">
        <f>HASIL!X189</f>
        <v>0</v>
      </c>
      <c r="Y198" s="122">
        <f t="shared" ref="Y198" si="3246">X198</f>
        <v>0</v>
      </c>
      <c r="Z198" s="83">
        <f>HASIL!Z189</f>
        <v>0</v>
      </c>
      <c r="AA198" s="122">
        <f t="shared" ref="AA198" si="3247">Z198</f>
        <v>0</v>
      </c>
      <c r="AB198" s="83">
        <f>HASIL!AB189</f>
        <v>0</v>
      </c>
      <c r="AC198" s="122">
        <f t="shared" ref="AC198" si="3248">AB198</f>
        <v>0</v>
      </c>
      <c r="AD198" s="83">
        <f>HASIL!AD189</f>
        <v>0</v>
      </c>
      <c r="AE198" s="122">
        <f t="shared" ref="AE198" si="3249">AD198</f>
        <v>0</v>
      </c>
      <c r="AF198" s="83">
        <f>HASIL!AF189</f>
        <v>0</v>
      </c>
      <c r="AG198" s="122">
        <f t="shared" ref="AG198" si="3250">AF198</f>
        <v>0</v>
      </c>
      <c r="AH198" s="83">
        <f>HASIL!AH189</f>
        <v>0</v>
      </c>
      <c r="AI198" s="122">
        <f t="shared" ref="AI198" si="3251">AH198</f>
        <v>0</v>
      </c>
      <c r="AJ198" s="83">
        <f>HASIL!AJ189</f>
        <v>0</v>
      </c>
      <c r="AK198" s="122">
        <f t="shared" ref="AK198" si="3252">AJ198</f>
        <v>0</v>
      </c>
      <c r="AL198" s="83">
        <f>HASIL!AL189</f>
        <v>0</v>
      </c>
      <c r="AM198" s="122">
        <f t="shared" ref="AM198" si="3253">AL198</f>
        <v>0</v>
      </c>
      <c r="AN198" s="83">
        <f>HASIL!AN189</f>
        <v>0</v>
      </c>
      <c r="AO198" s="122">
        <f t="shared" ref="AO198" si="3254">AN198</f>
        <v>0</v>
      </c>
      <c r="AP198" s="83">
        <f>HASIL!AP189</f>
        <v>0</v>
      </c>
      <c r="AQ198" s="122">
        <f t="shared" ref="AQ198" si="3255">AP198</f>
        <v>0</v>
      </c>
      <c r="AR198" s="83">
        <f>HASIL!AR189</f>
        <v>0</v>
      </c>
      <c r="AS198" s="122">
        <f t="shared" ref="AS198" si="3256">AR198</f>
        <v>0</v>
      </c>
      <c r="AT198" s="83">
        <f>HASIL!AT189</f>
        <v>0</v>
      </c>
      <c r="AU198" s="122">
        <f t="shared" si="2334"/>
        <v>0</v>
      </c>
      <c r="AV198" s="47">
        <f>HASIL!AV189</f>
        <v>0</v>
      </c>
      <c r="AW198" s="47">
        <f>HASIL!AW189</f>
        <v>20</v>
      </c>
      <c r="AX198" s="23">
        <f>HASIL!AX189</f>
        <v>0</v>
      </c>
      <c r="AY198" s="24">
        <f t="shared" si="2335"/>
        <v>0</v>
      </c>
      <c r="AZ198" s="113" t="str">
        <f>IF(AY198&lt;$P$8,"-",IF(AY198&gt;=$P$8,"v"))</f>
        <v>-</v>
      </c>
      <c r="BA198" s="113" t="str">
        <f>IF(AY198&lt;$P$8,"v",IF(AY198&gt;=$P$8,"-"))</f>
        <v>v</v>
      </c>
      <c r="BB198" s="114" t="str">
        <f>IF(AY198&gt;=$P$8+20,"Pengayaan",IF(AY198&gt;=$P$8,"Tuntas",IF(AY198&lt;$P$8,"Remedial")))</f>
        <v>Remedial</v>
      </c>
      <c r="BE198" s="22">
        <v>180</v>
      </c>
      <c r="BF198" s="82" t="str">
        <f t="shared" si="2336"/>
        <v/>
      </c>
      <c r="BG198" s="110" t="s">
        <v>35</v>
      </c>
      <c r="BH198" s="22" t="s">
        <v>36</v>
      </c>
      <c r="BI198" s="22" t="s">
        <v>37</v>
      </c>
      <c r="BJ198" s="22" t="s">
        <v>38</v>
      </c>
      <c r="BN198" s="22">
        <v>180</v>
      </c>
      <c r="BO198" s="27" t="str">
        <f t="shared" si="2337"/>
        <v/>
      </c>
      <c r="BP198" s="110" t="s">
        <v>35</v>
      </c>
      <c r="BQ198" s="22" t="s">
        <v>36</v>
      </c>
      <c r="BR198" s="22" t="s">
        <v>37</v>
      </c>
      <c r="BS198" s="22" t="s">
        <v>38</v>
      </c>
    </row>
    <row r="199" spans="1:71" x14ac:dyDescent="0.25">
      <c r="A199" s="37">
        <v>181</v>
      </c>
      <c r="B199" s="266">
        <f>HASIL!C190</f>
        <v>0</v>
      </c>
      <c r="C199" s="266"/>
      <c r="D199" s="255">
        <f>HASIL!E190</f>
        <v>0</v>
      </c>
      <c r="E199" s="256"/>
      <c r="F199" s="192">
        <f>HASIL!G190</f>
        <v>0</v>
      </c>
      <c r="G199" s="46">
        <f>HASIL!B190</f>
        <v>0</v>
      </c>
      <c r="H199" s="83">
        <f>HASIL!H190</f>
        <v>0</v>
      </c>
      <c r="I199" s="122">
        <f t="shared" si="2338"/>
        <v>0</v>
      </c>
      <c r="J199" s="83">
        <f>HASIL!J190</f>
        <v>0</v>
      </c>
      <c r="K199" s="122">
        <f t="shared" ref="K199" si="3257">J199</f>
        <v>0</v>
      </c>
      <c r="L199" s="83">
        <f>HASIL!L190</f>
        <v>0</v>
      </c>
      <c r="M199" s="122">
        <f t="shared" ref="M199" si="3258">L199</f>
        <v>0</v>
      </c>
      <c r="N199" s="83">
        <f>HASIL!N190</f>
        <v>0</v>
      </c>
      <c r="O199" s="122">
        <f t="shared" ref="O199" si="3259">N199</f>
        <v>0</v>
      </c>
      <c r="P199" s="83">
        <f>HASIL!P190</f>
        <v>0</v>
      </c>
      <c r="Q199" s="122">
        <f t="shared" ref="Q199" si="3260">P199</f>
        <v>0</v>
      </c>
      <c r="R199" s="83">
        <f>HASIL!R190</f>
        <v>0</v>
      </c>
      <c r="S199" s="122">
        <f t="shared" ref="S199" si="3261">R199</f>
        <v>0</v>
      </c>
      <c r="T199" s="83">
        <f>HASIL!T190</f>
        <v>0</v>
      </c>
      <c r="U199" s="122">
        <f t="shared" ref="U199" si="3262">T199</f>
        <v>0</v>
      </c>
      <c r="V199" s="83">
        <f>HASIL!V190</f>
        <v>0</v>
      </c>
      <c r="W199" s="122">
        <f t="shared" ref="W199" si="3263">V199</f>
        <v>0</v>
      </c>
      <c r="X199" s="83">
        <f>HASIL!X190</f>
        <v>0</v>
      </c>
      <c r="Y199" s="122">
        <f t="shared" ref="Y199" si="3264">X199</f>
        <v>0</v>
      </c>
      <c r="Z199" s="83">
        <f>HASIL!Z190</f>
        <v>0</v>
      </c>
      <c r="AA199" s="122">
        <f t="shared" ref="AA199" si="3265">Z199</f>
        <v>0</v>
      </c>
      <c r="AB199" s="83">
        <f>HASIL!AB190</f>
        <v>0</v>
      </c>
      <c r="AC199" s="122">
        <f t="shared" ref="AC199" si="3266">AB199</f>
        <v>0</v>
      </c>
      <c r="AD199" s="83">
        <f>HASIL!AD190</f>
        <v>0</v>
      </c>
      <c r="AE199" s="122">
        <f t="shared" ref="AE199" si="3267">AD199</f>
        <v>0</v>
      </c>
      <c r="AF199" s="83">
        <f>HASIL!AF190</f>
        <v>0</v>
      </c>
      <c r="AG199" s="122">
        <f t="shared" ref="AG199" si="3268">AF199</f>
        <v>0</v>
      </c>
      <c r="AH199" s="83">
        <f>HASIL!AH190</f>
        <v>0</v>
      </c>
      <c r="AI199" s="122">
        <f t="shared" ref="AI199" si="3269">AH199</f>
        <v>0</v>
      </c>
      <c r="AJ199" s="83">
        <f>HASIL!AJ190</f>
        <v>0</v>
      </c>
      <c r="AK199" s="122">
        <f t="shared" ref="AK199" si="3270">AJ199</f>
        <v>0</v>
      </c>
      <c r="AL199" s="83">
        <f>HASIL!AL190</f>
        <v>0</v>
      </c>
      <c r="AM199" s="122">
        <f t="shared" ref="AM199" si="3271">AL199</f>
        <v>0</v>
      </c>
      <c r="AN199" s="83">
        <f>HASIL!AN190</f>
        <v>0</v>
      </c>
      <c r="AO199" s="122">
        <f t="shared" ref="AO199" si="3272">AN199</f>
        <v>0</v>
      </c>
      <c r="AP199" s="83">
        <f>HASIL!AP190</f>
        <v>0</v>
      </c>
      <c r="AQ199" s="122">
        <f t="shared" ref="AQ199" si="3273">AP199</f>
        <v>0</v>
      </c>
      <c r="AR199" s="83">
        <f>HASIL!AR190</f>
        <v>0</v>
      </c>
      <c r="AS199" s="122">
        <f t="shared" ref="AS199" si="3274">AR199</f>
        <v>0</v>
      </c>
      <c r="AT199" s="83">
        <f>HASIL!AT190</f>
        <v>0</v>
      </c>
      <c r="AU199" s="122">
        <f t="shared" si="2334"/>
        <v>0</v>
      </c>
      <c r="AV199" s="47">
        <f>HASIL!AV190</f>
        <v>0</v>
      </c>
      <c r="AW199" s="47">
        <f>HASIL!AW190</f>
        <v>20</v>
      </c>
      <c r="AX199" s="23">
        <f>HASIL!AX190</f>
        <v>0</v>
      </c>
      <c r="AY199" s="24">
        <f t="shared" si="2335"/>
        <v>0</v>
      </c>
      <c r="AZ199" s="113" t="str">
        <f>IF(AY199&lt;$P$8,"-",IF(AY199&gt;=$P$8,"v"))</f>
        <v>-</v>
      </c>
      <c r="BA199" s="113" t="str">
        <f>IF(AY199&lt;$P$8,"v",IF(AY199&gt;=$P$8,"-"))</f>
        <v>v</v>
      </c>
      <c r="BB199" s="114" t="str">
        <f>IF(AY199&gt;=$P$8+20,"Pengayaan",IF(AY199&gt;=$P$8,"Tuntas",IF(AY199&lt;$P$8,"Remedial")))</f>
        <v>Remedial</v>
      </c>
      <c r="BE199" s="22">
        <v>181</v>
      </c>
      <c r="BF199" s="82" t="str">
        <f t="shared" si="2336"/>
        <v/>
      </c>
      <c r="BG199" s="110" t="s">
        <v>35</v>
      </c>
      <c r="BH199" s="22" t="s">
        <v>36</v>
      </c>
      <c r="BI199" s="22" t="s">
        <v>37</v>
      </c>
      <c r="BJ199" s="22" t="s">
        <v>38</v>
      </c>
      <c r="BN199" s="22">
        <v>181</v>
      </c>
      <c r="BO199" s="27" t="str">
        <f t="shared" si="2337"/>
        <v/>
      </c>
      <c r="BP199" s="110" t="s">
        <v>35</v>
      </c>
      <c r="BQ199" s="22" t="s">
        <v>36</v>
      </c>
      <c r="BR199" s="22" t="s">
        <v>37</v>
      </c>
      <c r="BS199" s="22" t="s">
        <v>38</v>
      </c>
    </row>
    <row r="200" spans="1:71" x14ac:dyDescent="0.25">
      <c r="A200" s="38">
        <v>182</v>
      </c>
      <c r="B200" s="266">
        <f>HASIL!C191</f>
        <v>0</v>
      </c>
      <c r="C200" s="266"/>
      <c r="D200" s="255">
        <f>HASIL!E191</f>
        <v>0</v>
      </c>
      <c r="E200" s="256"/>
      <c r="F200" s="192">
        <f>HASIL!G191</f>
        <v>0</v>
      </c>
      <c r="G200" s="46">
        <f>HASIL!B191</f>
        <v>0</v>
      </c>
      <c r="H200" s="83">
        <f>HASIL!H191</f>
        <v>0</v>
      </c>
      <c r="I200" s="122">
        <f t="shared" si="2338"/>
        <v>0</v>
      </c>
      <c r="J200" s="83">
        <f>HASIL!J191</f>
        <v>0</v>
      </c>
      <c r="K200" s="122">
        <f t="shared" ref="K200" si="3275">J200</f>
        <v>0</v>
      </c>
      <c r="L200" s="83">
        <f>HASIL!L191</f>
        <v>0</v>
      </c>
      <c r="M200" s="122">
        <f t="shared" ref="M200" si="3276">L200</f>
        <v>0</v>
      </c>
      <c r="N200" s="83">
        <f>HASIL!N191</f>
        <v>0</v>
      </c>
      <c r="O200" s="122">
        <f t="shared" ref="O200" si="3277">N200</f>
        <v>0</v>
      </c>
      <c r="P200" s="83">
        <f>HASIL!P191</f>
        <v>0</v>
      </c>
      <c r="Q200" s="122">
        <f t="shared" ref="Q200" si="3278">P200</f>
        <v>0</v>
      </c>
      <c r="R200" s="83">
        <f>HASIL!R191</f>
        <v>0</v>
      </c>
      <c r="S200" s="122">
        <f t="shared" ref="S200" si="3279">R200</f>
        <v>0</v>
      </c>
      <c r="T200" s="83">
        <f>HASIL!T191</f>
        <v>0</v>
      </c>
      <c r="U200" s="122">
        <f t="shared" ref="U200" si="3280">T200</f>
        <v>0</v>
      </c>
      <c r="V200" s="83">
        <f>HASIL!V191</f>
        <v>0</v>
      </c>
      <c r="W200" s="122">
        <f t="shared" ref="W200" si="3281">V200</f>
        <v>0</v>
      </c>
      <c r="X200" s="83">
        <f>HASIL!X191</f>
        <v>0</v>
      </c>
      <c r="Y200" s="122">
        <f t="shared" ref="Y200" si="3282">X200</f>
        <v>0</v>
      </c>
      <c r="Z200" s="83">
        <f>HASIL!Z191</f>
        <v>0</v>
      </c>
      <c r="AA200" s="122">
        <f t="shared" ref="AA200" si="3283">Z200</f>
        <v>0</v>
      </c>
      <c r="AB200" s="83">
        <f>HASIL!AB191</f>
        <v>0</v>
      </c>
      <c r="AC200" s="122">
        <f t="shared" ref="AC200" si="3284">AB200</f>
        <v>0</v>
      </c>
      <c r="AD200" s="83">
        <f>HASIL!AD191</f>
        <v>0</v>
      </c>
      <c r="AE200" s="122">
        <f t="shared" ref="AE200" si="3285">AD200</f>
        <v>0</v>
      </c>
      <c r="AF200" s="83">
        <f>HASIL!AF191</f>
        <v>0</v>
      </c>
      <c r="AG200" s="122">
        <f t="shared" ref="AG200" si="3286">AF200</f>
        <v>0</v>
      </c>
      <c r="AH200" s="83">
        <f>HASIL!AH191</f>
        <v>0</v>
      </c>
      <c r="AI200" s="122">
        <f t="shared" ref="AI200" si="3287">AH200</f>
        <v>0</v>
      </c>
      <c r="AJ200" s="83">
        <f>HASIL!AJ191</f>
        <v>0</v>
      </c>
      <c r="AK200" s="122">
        <f t="shared" ref="AK200" si="3288">AJ200</f>
        <v>0</v>
      </c>
      <c r="AL200" s="83">
        <f>HASIL!AL191</f>
        <v>0</v>
      </c>
      <c r="AM200" s="122">
        <f t="shared" ref="AM200" si="3289">AL200</f>
        <v>0</v>
      </c>
      <c r="AN200" s="83">
        <f>HASIL!AN191</f>
        <v>0</v>
      </c>
      <c r="AO200" s="122">
        <f t="shared" ref="AO200" si="3290">AN200</f>
        <v>0</v>
      </c>
      <c r="AP200" s="83">
        <f>HASIL!AP191</f>
        <v>0</v>
      </c>
      <c r="AQ200" s="122">
        <f t="shared" ref="AQ200" si="3291">AP200</f>
        <v>0</v>
      </c>
      <c r="AR200" s="83">
        <f>HASIL!AR191</f>
        <v>0</v>
      </c>
      <c r="AS200" s="122">
        <f t="shared" ref="AS200" si="3292">AR200</f>
        <v>0</v>
      </c>
      <c r="AT200" s="83">
        <f>HASIL!AT191</f>
        <v>0</v>
      </c>
      <c r="AU200" s="122">
        <f t="shared" si="2334"/>
        <v>0</v>
      </c>
      <c r="AV200" s="47">
        <f>HASIL!AV191</f>
        <v>0</v>
      </c>
      <c r="AW200" s="47">
        <f>HASIL!AW191</f>
        <v>20</v>
      </c>
      <c r="AX200" s="23">
        <f>HASIL!AX191</f>
        <v>0</v>
      </c>
      <c r="AY200" s="24">
        <f t="shared" si="2335"/>
        <v>0</v>
      </c>
      <c r="AZ200" s="113" t="str">
        <f>IF(AY200&lt;$P$8,"-",IF(AY200&gt;=$P$8,"v"))</f>
        <v>-</v>
      </c>
      <c r="BA200" s="113" t="str">
        <f>IF(AY200&lt;$P$8,"v",IF(AY200&gt;=$P$8,"-"))</f>
        <v>v</v>
      </c>
      <c r="BB200" s="114" t="str">
        <f>IF(AY200&gt;=$P$8+20,"Pengayaan",IF(AY200&gt;=$P$8,"Tuntas",IF(AY200&lt;$P$8,"Remedial")))</f>
        <v>Remedial</v>
      </c>
      <c r="BE200" s="22">
        <v>182</v>
      </c>
      <c r="BF200" s="82" t="str">
        <f t="shared" si="2336"/>
        <v/>
      </c>
      <c r="BG200" s="110" t="s">
        <v>35</v>
      </c>
      <c r="BH200" s="22" t="s">
        <v>36</v>
      </c>
      <c r="BI200" s="22" t="s">
        <v>37</v>
      </c>
      <c r="BJ200" s="22" t="s">
        <v>38</v>
      </c>
      <c r="BN200" s="22">
        <v>182</v>
      </c>
      <c r="BO200" s="27" t="str">
        <f t="shared" si="2337"/>
        <v/>
      </c>
      <c r="BP200" s="110" t="s">
        <v>35</v>
      </c>
      <c r="BQ200" s="22" t="s">
        <v>36</v>
      </c>
      <c r="BR200" s="22" t="s">
        <v>37</v>
      </c>
      <c r="BS200" s="22" t="s">
        <v>38</v>
      </c>
    </row>
    <row r="201" spans="1:71" x14ac:dyDescent="0.25">
      <c r="A201" s="37">
        <v>183</v>
      </c>
      <c r="B201" s="266">
        <f>HASIL!C192</f>
        <v>0</v>
      </c>
      <c r="C201" s="266"/>
      <c r="D201" s="255">
        <f>HASIL!E192</f>
        <v>0</v>
      </c>
      <c r="E201" s="256"/>
      <c r="F201" s="192">
        <f>HASIL!G192</f>
        <v>0</v>
      </c>
      <c r="G201" s="46">
        <f>HASIL!B192</f>
        <v>0</v>
      </c>
      <c r="H201" s="83">
        <f>HASIL!H192</f>
        <v>0</v>
      </c>
      <c r="I201" s="122">
        <f t="shared" si="2338"/>
        <v>0</v>
      </c>
      <c r="J201" s="83">
        <f>HASIL!J192</f>
        <v>0</v>
      </c>
      <c r="K201" s="122">
        <f t="shared" ref="K201" si="3293">J201</f>
        <v>0</v>
      </c>
      <c r="L201" s="83">
        <f>HASIL!L192</f>
        <v>0</v>
      </c>
      <c r="M201" s="122">
        <f t="shared" ref="M201" si="3294">L201</f>
        <v>0</v>
      </c>
      <c r="N201" s="83">
        <f>HASIL!N192</f>
        <v>0</v>
      </c>
      <c r="O201" s="122">
        <f t="shared" ref="O201" si="3295">N201</f>
        <v>0</v>
      </c>
      <c r="P201" s="83">
        <f>HASIL!P192</f>
        <v>0</v>
      </c>
      <c r="Q201" s="122">
        <f t="shared" ref="Q201" si="3296">P201</f>
        <v>0</v>
      </c>
      <c r="R201" s="83">
        <f>HASIL!R192</f>
        <v>0</v>
      </c>
      <c r="S201" s="122">
        <f t="shared" ref="S201" si="3297">R201</f>
        <v>0</v>
      </c>
      <c r="T201" s="83">
        <f>HASIL!T192</f>
        <v>0</v>
      </c>
      <c r="U201" s="122">
        <f t="shared" ref="U201" si="3298">T201</f>
        <v>0</v>
      </c>
      <c r="V201" s="83">
        <f>HASIL!V192</f>
        <v>0</v>
      </c>
      <c r="W201" s="122">
        <f t="shared" ref="W201" si="3299">V201</f>
        <v>0</v>
      </c>
      <c r="X201" s="83">
        <f>HASIL!X192</f>
        <v>0</v>
      </c>
      <c r="Y201" s="122">
        <f t="shared" ref="Y201" si="3300">X201</f>
        <v>0</v>
      </c>
      <c r="Z201" s="83">
        <f>HASIL!Z192</f>
        <v>0</v>
      </c>
      <c r="AA201" s="122">
        <f t="shared" ref="AA201" si="3301">Z201</f>
        <v>0</v>
      </c>
      <c r="AB201" s="83">
        <f>HASIL!AB192</f>
        <v>0</v>
      </c>
      <c r="AC201" s="122">
        <f t="shared" ref="AC201" si="3302">AB201</f>
        <v>0</v>
      </c>
      <c r="AD201" s="83">
        <f>HASIL!AD192</f>
        <v>0</v>
      </c>
      <c r="AE201" s="122">
        <f t="shared" ref="AE201" si="3303">AD201</f>
        <v>0</v>
      </c>
      <c r="AF201" s="83">
        <f>HASIL!AF192</f>
        <v>0</v>
      </c>
      <c r="AG201" s="122">
        <f t="shared" ref="AG201" si="3304">AF201</f>
        <v>0</v>
      </c>
      <c r="AH201" s="83">
        <f>HASIL!AH192</f>
        <v>0</v>
      </c>
      <c r="AI201" s="122">
        <f t="shared" ref="AI201" si="3305">AH201</f>
        <v>0</v>
      </c>
      <c r="AJ201" s="83">
        <f>HASIL!AJ192</f>
        <v>0</v>
      </c>
      <c r="AK201" s="122">
        <f t="shared" ref="AK201" si="3306">AJ201</f>
        <v>0</v>
      </c>
      <c r="AL201" s="83">
        <f>HASIL!AL192</f>
        <v>0</v>
      </c>
      <c r="AM201" s="122">
        <f t="shared" ref="AM201" si="3307">AL201</f>
        <v>0</v>
      </c>
      <c r="AN201" s="83">
        <f>HASIL!AN192</f>
        <v>0</v>
      </c>
      <c r="AO201" s="122">
        <f t="shared" ref="AO201" si="3308">AN201</f>
        <v>0</v>
      </c>
      <c r="AP201" s="83">
        <f>HASIL!AP192</f>
        <v>0</v>
      </c>
      <c r="AQ201" s="122">
        <f t="shared" ref="AQ201" si="3309">AP201</f>
        <v>0</v>
      </c>
      <c r="AR201" s="83">
        <f>HASIL!AR192</f>
        <v>0</v>
      </c>
      <c r="AS201" s="122">
        <f t="shared" ref="AS201" si="3310">AR201</f>
        <v>0</v>
      </c>
      <c r="AT201" s="83">
        <f>HASIL!AT192</f>
        <v>0</v>
      </c>
      <c r="AU201" s="122">
        <f t="shared" si="2334"/>
        <v>0</v>
      </c>
      <c r="AV201" s="47">
        <f>HASIL!AV192</f>
        <v>0</v>
      </c>
      <c r="AW201" s="47">
        <f>HASIL!AW192</f>
        <v>20</v>
      </c>
      <c r="AX201" s="23">
        <f>HASIL!AX192</f>
        <v>0</v>
      </c>
      <c r="AY201" s="24">
        <f t="shared" si="2335"/>
        <v>0</v>
      </c>
      <c r="AZ201" s="113" t="str">
        <f>IF(AY201&lt;$P$8,"-",IF(AY201&gt;=$P$8,"v"))</f>
        <v>-</v>
      </c>
      <c r="BA201" s="113" t="str">
        <f>IF(AY201&lt;$P$8,"v",IF(AY201&gt;=$P$8,"-"))</f>
        <v>v</v>
      </c>
      <c r="BB201" s="114" t="str">
        <f>IF(AY201&gt;=$P$8+20,"Pengayaan",IF(AY201&gt;=$P$8,"Tuntas",IF(AY201&lt;$P$8,"Remedial")))</f>
        <v>Remedial</v>
      </c>
      <c r="BE201" s="22">
        <v>183</v>
      </c>
      <c r="BF201" s="82" t="str">
        <f t="shared" si="2336"/>
        <v/>
      </c>
      <c r="BG201" s="110" t="s">
        <v>35</v>
      </c>
      <c r="BH201" s="22" t="s">
        <v>36</v>
      </c>
      <c r="BI201" s="22" t="s">
        <v>37</v>
      </c>
      <c r="BJ201" s="22" t="s">
        <v>38</v>
      </c>
      <c r="BN201" s="22">
        <v>183</v>
      </c>
      <c r="BO201" s="27" t="str">
        <f t="shared" si="2337"/>
        <v/>
      </c>
      <c r="BP201" s="110" t="s">
        <v>35</v>
      </c>
      <c r="BQ201" s="22" t="s">
        <v>36</v>
      </c>
      <c r="BR201" s="22" t="s">
        <v>37</v>
      </c>
      <c r="BS201" s="22" t="s">
        <v>38</v>
      </c>
    </row>
    <row r="202" spans="1:71" x14ac:dyDescent="0.25">
      <c r="A202" s="38">
        <v>184</v>
      </c>
      <c r="B202" s="266">
        <f>HASIL!C193</f>
        <v>0</v>
      </c>
      <c r="C202" s="266"/>
      <c r="D202" s="255">
        <f>HASIL!E193</f>
        <v>0</v>
      </c>
      <c r="E202" s="256"/>
      <c r="F202" s="192">
        <f>HASIL!G193</f>
        <v>0</v>
      </c>
      <c r="G202" s="46">
        <f>HASIL!B193</f>
        <v>0</v>
      </c>
      <c r="H202" s="83">
        <f>HASIL!H193</f>
        <v>0</v>
      </c>
      <c r="I202" s="122">
        <f t="shared" si="2338"/>
        <v>0</v>
      </c>
      <c r="J202" s="83">
        <f>HASIL!J193</f>
        <v>0</v>
      </c>
      <c r="K202" s="122">
        <f t="shared" ref="K202" si="3311">J202</f>
        <v>0</v>
      </c>
      <c r="L202" s="83">
        <f>HASIL!L193</f>
        <v>0</v>
      </c>
      <c r="M202" s="122">
        <f t="shared" ref="M202" si="3312">L202</f>
        <v>0</v>
      </c>
      <c r="N202" s="83">
        <f>HASIL!N193</f>
        <v>0</v>
      </c>
      <c r="O202" s="122">
        <f t="shared" ref="O202" si="3313">N202</f>
        <v>0</v>
      </c>
      <c r="P202" s="83">
        <f>HASIL!P193</f>
        <v>0</v>
      </c>
      <c r="Q202" s="122">
        <f t="shared" ref="Q202" si="3314">P202</f>
        <v>0</v>
      </c>
      <c r="R202" s="83">
        <f>HASIL!R193</f>
        <v>0</v>
      </c>
      <c r="S202" s="122">
        <f t="shared" ref="S202" si="3315">R202</f>
        <v>0</v>
      </c>
      <c r="T202" s="83">
        <f>HASIL!T193</f>
        <v>0</v>
      </c>
      <c r="U202" s="122">
        <f t="shared" ref="U202" si="3316">T202</f>
        <v>0</v>
      </c>
      <c r="V202" s="83">
        <f>HASIL!V193</f>
        <v>0</v>
      </c>
      <c r="W202" s="122">
        <f t="shared" ref="W202" si="3317">V202</f>
        <v>0</v>
      </c>
      <c r="X202" s="83">
        <f>HASIL!X193</f>
        <v>0</v>
      </c>
      <c r="Y202" s="122">
        <f t="shared" ref="Y202" si="3318">X202</f>
        <v>0</v>
      </c>
      <c r="Z202" s="83">
        <f>HASIL!Z193</f>
        <v>0</v>
      </c>
      <c r="AA202" s="122">
        <f t="shared" ref="AA202" si="3319">Z202</f>
        <v>0</v>
      </c>
      <c r="AB202" s="83">
        <f>HASIL!AB193</f>
        <v>0</v>
      </c>
      <c r="AC202" s="122">
        <f t="shared" ref="AC202" si="3320">AB202</f>
        <v>0</v>
      </c>
      <c r="AD202" s="83">
        <f>HASIL!AD193</f>
        <v>0</v>
      </c>
      <c r="AE202" s="122">
        <f t="shared" ref="AE202" si="3321">AD202</f>
        <v>0</v>
      </c>
      <c r="AF202" s="83">
        <f>HASIL!AF193</f>
        <v>0</v>
      </c>
      <c r="AG202" s="122">
        <f t="shared" ref="AG202" si="3322">AF202</f>
        <v>0</v>
      </c>
      <c r="AH202" s="83">
        <f>HASIL!AH193</f>
        <v>0</v>
      </c>
      <c r="AI202" s="122">
        <f t="shared" ref="AI202" si="3323">AH202</f>
        <v>0</v>
      </c>
      <c r="AJ202" s="83">
        <f>HASIL!AJ193</f>
        <v>0</v>
      </c>
      <c r="AK202" s="122">
        <f t="shared" ref="AK202" si="3324">AJ202</f>
        <v>0</v>
      </c>
      <c r="AL202" s="83">
        <f>HASIL!AL193</f>
        <v>0</v>
      </c>
      <c r="AM202" s="122">
        <f t="shared" ref="AM202" si="3325">AL202</f>
        <v>0</v>
      </c>
      <c r="AN202" s="83">
        <f>HASIL!AN193</f>
        <v>0</v>
      </c>
      <c r="AO202" s="122">
        <f t="shared" ref="AO202" si="3326">AN202</f>
        <v>0</v>
      </c>
      <c r="AP202" s="83">
        <f>HASIL!AP193</f>
        <v>0</v>
      </c>
      <c r="AQ202" s="122">
        <f t="shared" ref="AQ202" si="3327">AP202</f>
        <v>0</v>
      </c>
      <c r="AR202" s="83">
        <f>HASIL!AR193</f>
        <v>0</v>
      </c>
      <c r="AS202" s="122">
        <f t="shared" ref="AS202" si="3328">AR202</f>
        <v>0</v>
      </c>
      <c r="AT202" s="83">
        <f>HASIL!AT193</f>
        <v>0</v>
      </c>
      <c r="AU202" s="122">
        <f t="shared" si="2334"/>
        <v>0</v>
      </c>
      <c r="AV202" s="47">
        <f>HASIL!AV193</f>
        <v>0</v>
      </c>
      <c r="AW202" s="47">
        <f>HASIL!AW193</f>
        <v>20</v>
      </c>
      <c r="AX202" s="23">
        <f>HASIL!AX193</f>
        <v>0</v>
      </c>
      <c r="AY202" s="24">
        <f t="shared" si="2335"/>
        <v>0</v>
      </c>
      <c r="AZ202" s="113" t="str">
        <f>IF(AY202&lt;$P$8,"-",IF(AY202&gt;=$P$8,"v"))</f>
        <v>-</v>
      </c>
      <c r="BA202" s="113" t="str">
        <f>IF(AY202&lt;$P$8,"v",IF(AY202&gt;=$P$8,"-"))</f>
        <v>v</v>
      </c>
      <c r="BB202" s="114" t="str">
        <f>IF(AY202&gt;=$P$8+20,"Pengayaan",IF(AY202&gt;=$P$8,"Tuntas",IF(AY202&lt;$P$8,"Remedial")))</f>
        <v>Remedial</v>
      </c>
      <c r="BE202" s="22">
        <v>184</v>
      </c>
      <c r="BF202" s="82" t="str">
        <f t="shared" si="2336"/>
        <v/>
      </c>
      <c r="BG202" s="110" t="s">
        <v>35</v>
      </c>
      <c r="BH202" s="22" t="s">
        <v>36</v>
      </c>
      <c r="BI202" s="22" t="s">
        <v>37</v>
      </c>
      <c r="BJ202" s="22" t="s">
        <v>38</v>
      </c>
      <c r="BN202" s="22">
        <v>184</v>
      </c>
      <c r="BO202" s="27" t="str">
        <f t="shared" si="2337"/>
        <v/>
      </c>
      <c r="BP202" s="110" t="s">
        <v>35</v>
      </c>
      <c r="BQ202" s="22" t="s">
        <v>36</v>
      </c>
      <c r="BR202" s="22" t="s">
        <v>37</v>
      </c>
      <c r="BS202" s="22" t="s">
        <v>38</v>
      </c>
    </row>
    <row r="203" spans="1:71" x14ac:dyDescent="0.25">
      <c r="A203" s="37">
        <v>185</v>
      </c>
      <c r="B203" s="266">
        <f>HASIL!C194</f>
        <v>0</v>
      </c>
      <c r="C203" s="266"/>
      <c r="D203" s="255">
        <f>HASIL!E194</f>
        <v>0</v>
      </c>
      <c r="E203" s="256"/>
      <c r="F203" s="192">
        <f>HASIL!G194</f>
        <v>0</v>
      </c>
      <c r="G203" s="46">
        <f>HASIL!B194</f>
        <v>0</v>
      </c>
      <c r="H203" s="83">
        <f>HASIL!H194</f>
        <v>0</v>
      </c>
      <c r="I203" s="122">
        <f t="shared" si="2338"/>
        <v>0</v>
      </c>
      <c r="J203" s="83">
        <f>HASIL!J194</f>
        <v>0</v>
      </c>
      <c r="K203" s="122">
        <f t="shared" ref="K203" si="3329">J203</f>
        <v>0</v>
      </c>
      <c r="L203" s="83">
        <f>HASIL!L194</f>
        <v>0</v>
      </c>
      <c r="M203" s="122">
        <f t="shared" ref="M203" si="3330">L203</f>
        <v>0</v>
      </c>
      <c r="N203" s="83">
        <f>HASIL!N194</f>
        <v>0</v>
      </c>
      <c r="O203" s="122">
        <f t="shared" ref="O203" si="3331">N203</f>
        <v>0</v>
      </c>
      <c r="P203" s="83">
        <f>HASIL!P194</f>
        <v>0</v>
      </c>
      <c r="Q203" s="122">
        <f t="shared" ref="Q203" si="3332">P203</f>
        <v>0</v>
      </c>
      <c r="R203" s="83">
        <f>HASIL!R194</f>
        <v>0</v>
      </c>
      <c r="S203" s="122">
        <f t="shared" ref="S203" si="3333">R203</f>
        <v>0</v>
      </c>
      <c r="T203" s="83">
        <f>HASIL!T194</f>
        <v>0</v>
      </c>
      <c r="U203" s="122">
        <f t="shared" ref="U203" si="3334">T203</f>
        <v>0</v>
      </c>
      <c r="V203" s="83">
        <f>HASIL!V194</f>
        <v>0</v>
      </c>
      <c r="W203" s="122">
        <f t="shared" ref="W203" si="3335">V203</f>
        <v>0</v>
      </c>
      <c r="X203" s="83">
        <f>HASIL!X194</f>
        <v>0</v>
      </c>
      <c r="Y203" s="122">
        <f t="shared" ref="Y203" si="3336">X203</f>
        <v>0</v>
      </c>
      <c r="Z203" s="83">
        <f>HASIL!Z194</f>
        <v>0</v>
      </c>
      <c r="AA203" s="122">
        <f t="shared" ref="AA203" si="3337">Z203</f>
        <v>0</v>
      </c>
      <c r="AB203" s="83">
        <f>HASIL!AB194</f>
        <v>0</v>
      </c>
      <c r="AC203" s="122">
        <f t="shared" ref="AC203" si="3338">AB203</f>
        <v>0</v>
      </c>
      <c r="AD203" s="83">
        <f>HASIL!AD194</f>
        <v>0</v>
      </c>
      <c r="AE203" s="122">
        <f t="shared" ref="AE203" si="3339">AD203</f>
        <v>0</v>
      </c>
      <c r="AF203" s="83">
        <f>HASIL!AF194</f>
        <v>0</v>
      </c>
      <c r="AG203" s="122">
        <f t="shared" ref="AG203" si="3340">AF203</f>
        <v>0</v>
      </c>
      <c r="AH203" s="83">
        <f>HASIL!AH194</f>
        <v>0</v>
      </c>
      <c r="AI203" s="122">
        <f t="shared" ref="AI203" si="3341">AH203</f>
        <v>0</v>
      </c>
      <c r="AJ203" s="83">
        <f>HASIL!AJ194</f>
        <v>0</v>
      </c>
      <c r="AK203" s="122">
        <f t="shared" ref="AK203" si="3342">AJ203</f>
        <v>0</v>
      </c>
      <c r="AL203" s="83">
        <f>HASIL!AL194</f>
        <v>0</v>
      </c>
      <c r="AM203" s="122">
        <f t="shared" ref="AM203" si="3343">AL203</f>
        <v>0</v>
      </c>
      <c r="AN203" s="83">
        <f>HASIL!AN194</f>
        <v>0</v>
      </c>
      <c r="AO203" s="122">
        <f t="shared" ref="AO203" si="3344">AN203</f>
        <v>0</v>
      </c>
      <c r="AP203" s="83">
        <f>HASIL!AP194</f>
        <v>0</v>
      </c>
      <c r="AQ203" s="122">
        <f t="shared" ref="AQ203" si="3345">AP203</f>
        <v>0</v>
      </c>
      <c r="AR203" s="83">
        <f>HASIL!AR194</f>
        <v>0</v>
      </c>
      <c r="AS203" s="122">
        <f t="shared" ref="AS203" si="3346">AR203</f>
        <v>0</v>
      </c>
      <c r="AT203" s="83">
        <f>HASIL!AT194</f>
        <v>0</v>
      </c>
      <c r="AU203" s="122">
        <f t="shared" si="2334"/>
        <v>0</v>
      </c>
      <c r="AV203" s="47">
        <f>HASIL!AV194</f>
        <v>0</v>
      </c>
      <c r="AW203" s="47">
        <f>HASIL!AW194</f>
        <v>20</v>
      </c>
      <c r="AX203" s="23">
        <f>HASIL!AX194</f>
        <v>0</v>
      </c>
      <c r="AY203" s="24">
        <f t="shared" si="2335"/>
        <v>0</v>
      </c>
      <c r="AZ203" s="113" t="str">
        <f>IF(AY203&lt;$P$8,"-",IF(AY203&gt;=$P$8,"v"))</f>
        <v>-</v>
      </c>
      <c r="BA203" s="113" t="str">
        <f>IF(AY203&lt;$P$8,"v",IF(AY203&gt;=$P$8,"-"))</f>
        <v>v</v>
      </c>
      <c r="BB203" s="114" t="str">
        <f>IF(AY203&gt;=$P$8+20,"Pengayaan",IF(AY203&gt;=$P$8,"Tuntas",IF(AY203&lt;$P$8,"Remedial")))</f>
        <v>Remedial</v>
      </c>
      <c r="BE203" s="22">
        <v>185</v>
      </c>
      <c r="BF203" s="82" t="str">
        <f t="shared" si="2336"/>
        <v/>
      </c>
      <c r="BG203" s="110" t="s">
        <v>35</v>
      </c>
      <c r="BH203" s="22" t="s">
        <v>36</v>
      </c>
      <c r="BI203" s="22" t="s">
        <v>37</v>
      </c>
      <c r="BJ203" s="22" t="s">
        <v>38</v>
      </c>
      <c r="BN203" s="22">
        <v>185</v>
      </c>
      <c r="BO203" s="27" t="str">
        <f t="shared" si="2337"/>
        <v/>
      </c>
      <c r="BP203" s="110" t="s">
        <v>35</v>
      </c>
      <c r="BQ203" s="22" t="s">
        <v>36</v>
      </c>
      <c r="BR203" s="22" t="s">
        <v>37</v>
      </c>
      <c r="BS203" s="22" t="s">
        <v>38</v>
      </c>
    </row>
    <row r="204" spans="1:71" x14ac:dyDescent="0.25">
      <c r="A204" s="38">
        <v>186</v>
      </c>
      <c r="B204" s="266">
        <f>HASIL!C195</f>
        <v>0</v>
      </c>
      <c r="C204" s="266"/>
      <c r="D204" s="255">
        <f>HASIL!E195</f>
        <v>0</v>
      </c>
      <c r="E204" s="256"/>
      <c r="F204" s="192">
        <f>HASIL!G195</f>
        <v>0</v>
      </c>
      <c r="G204" s="46">
        <f>HASIL!B195</f>
        <v>0</v>
      </c>
      <c r="H204" s="83">
        <f>HASIL!H195</f>
        <v>0</v>
      </c>
      <c r="I204" s="122">
        <f t="shared" si="2338"/>
        <v>0</v>
      </c>
      <c r="J204" s="83">
        <f>HASIL!J195</f>
        <v>0</v>
      </c>
      <c r="K204" s="122">
        <f t="shared" ref="K204" si="3347">J204</f>
        <v>0</v>
      </c>
      <c r="L204" s="83">
        <f>HASIL!L195</f>
        <v>0</v>
      </c>
      <c r="M204" s="122">
        <f t="shared" ref="M204" si="3348">L204</f>
        <v>0</v>
      </c>
      <c r="N204" s="83">
        <f>HASIL!N195</f>
        <v>0</v>
      </c>
      <c r="O204" s="122">
        <f t="shared" ref="O204" si="3349">N204</f>
        <v>0</v>
      </c>
      <c r="P204" s="83">
        <f>HASIL!P195</f>
        <v>0</v>
      </c>
      <c r="Q204" s="122">
        <f t="shared" ref="Q204" si="3350">P204</f>
        <v>0</v>
      </c>
      <c r="R204" s="83">
        <f>HASIL!R195</f>
        <v>0</v>
      </c>
      <c r="S204" s="122">
        <f t="shared" ref="S204" si="3351">R204</f>
        <v>0</v>
      </c>
      <c r="T204" s="83">
        <f>HASIL!T195</f>
        <v>0</v>
      </c>
      <c r="U204" s="122">
        <f t="shared" ref="U204" si="3352">T204</f>
        <v>0</v>
      </c>
      <c r="V204" s="83">
        <f>HASIL!V195</f>
        <v>0</v>
      </c>
      <c r="W204" s="122">
        <f t="shared" ref="W204" si="3353">V204</f>
        <v>0</v>
      </c>
      <c r="X204" s="83">
        <f>HASIL!X195</f>
        <v>0</v>
      </c>
      <c r="Y204" s="122">
        <f t="shared" ref="Y204" si="3354">X204</f>
        <v>0</v>
      </c>
      <c r="Z204" s="83">
        <f>HASIL!Z195</f>
        <v>0</v>
      </c>
      <c r="AA204" s="122">
        <f t="shared" ref="AA204" si="3355">Z204</f>
        <v>0</v>
      </c>
      <c r="AB204" s="83">
        <f>HASIL!AB195</f>
        <v>0</v>
      </c>
      <c r="AC204" s="122">
        <f t="shared" ref="AC204" si="3356">AB204</f>
        <v>0</v>
      </c>
      <c r="AD204" s="83">
        <f>HASIL!AD195</f>
        <v>0</v>
      </c>
      <c r="AE204" s="122">
        <f t="shared" ref="AE204" si="3357">AD204</f>
        <v>0</v>
      </c>
      <c r="AF204" s="83">
        <f>HASIL!AF195</f>
        <v>0</v>
      </c>
      <c r="AG204" s="122">
        <f t="shared" ref="AG204" si="3358">AF204</f>
        <v>0</v>
      </c>
      <c r="AH204" s="83">
        <f>HASIL!AH195</f>
        <v>0</v>
      </c>
      <c r="AI204" s="122">
        <f t="shared" ref="AI204" si="3359">AH204</f>
        <v>0</v>
      </c>
      <c r="AJ204" s="83">
        <f>HASIL!AJ195</f>
        <v>0</v>
      </c>
      <c r="AK204" s="122">
        <f t="shared" ref="AK204" si="3360">AJ204</f>
        <v>0</v>
      </c>
      <c r="AL204" s="83">
        <f>HASIL!AL195</f>
        <v>0</v>
      </c>
      <c r="AM204" s="122">
        <f t="shared" ref="AM204" si="3361">AL204</f>
        <v>0</v>
      </c>
      <c r="AN204" s="83">
        <f>HASIL!AN195</f>
        <v>0</v>
      </c>
      <c r="AO204" s="122">
        <f t="shared" ref="AO204" si="3362">AN204</f>
        <v>0</v>
      </c>
      <c r="AP204" s="83">
        <f>HASIL!AP195</f>
        <v>0</v>
      </c>
      <c r="AQ204" s="122">
        <f t="shared" ref="AQ204" si="3363">AP204</f>
        <v>0</v>
      </c>
      <c r="AR204" s="83">
        <f>HASIL!AR195</f>
        <v>0</v>
      </c>
      <c r="AS204" s="122">
        <f t="shared" ref="AS204" si="3364">AR204</f>
        <v>0</v>
      </c>
      <c r="AT204" s="83">
        <f>HASIL!AT195</f>
        <v>0</v>
      </c>
      <c r="AU204" s="122">
        <f t="shared" si="2334"/>
        <v>0</v>
      </c>
      <c r="AV204" s="47">
        <f>HASIL!AV195</f>
        <v>0</v>
      </c>
      <c r="AW204" s="47">
        <f>HASIL!AW195</f>
        <v>20</v>
      </c>
      <c r="AX204" s="23">
        <f>HASIL!AX195</f>
        <v>0</v>
      </c>
      <c r="AY204" s="24">
        <f t="shared" si="2335"/>
        <v>0</v>
      </c>
      <c r="AZ204" s="113" t="str">
        <f>IF(AY204&lt;$P$8,"-",IF(AY204&gt;=$P$8,"v"))</f>
        <v>-</v>
      </c>
      <c r="BA204" s="113" t="str">
        <f>IF(AY204&lt;$P$8,"v",IF(AY204&gt;=$P$8,"-"))</f>
        <v>v</v>
      </c>
      <c r="BB204" s="114" t="str">
        <f>IF(AY204&gt;=$P$8+20,"Pengayaan",IF(AY204&gt;=$P$8,"Tuntas",IF(AY204&lt;$P$8,"Remedial")))</f>
        <v>Remedial</v>
      </c>
      <c r="BE204" s="22">
        <v>186</v>
      </c>
      <c r="BF204" s="82" t="str">
        <f t="shared" si="2336"/>
        <v/>
      </c>
      <c r="BG204" s="110" t="s">
        <v>35</v>
      </c>
      <c r="BH204" s="22" t="s">
        <v>36</v>
      </c>
      <c r="BI204" s="22" t="s">
        <v>37</v>
      </c>
      <c r="BJ204" s="22" t="s">
        <v>38</v>
      </c>
      <c r="BN204" s="22">
        <v>186</v>
      </c>
      <c r="BO204" s="27" t="str">
        <f t="shared" si="2337"/>
        <v/>
      </c>
      <c r="BP204" s="110" t="s">
        <v>35</v>
      </c>
      <c r="BQ204" s="22" t="s">
        <v>36</v>
      </c>
      <c r="BR204" s="22" t="s">
        <v>37</v>
      </c>
      <c r="BS204" s="22" t="s">
        <v>38</v>
      </c>
    </row>
    <row r="205" spans="1:71" x14ac:dyDescent="0.25">
      <c r="A205" s="37">
        <v>187</v>
      </c>
      <c r="B205" s="266">
        <f>HASIL!C196</f>
        <v>0</v>
      </c>
      <c r="C205" s="266"/>
      <c r="D205" s="255">
        <f>HASIL!E196</f>
        <v>0</v>
      </c>
      <c r="E205" s="256"/>
      <c r="F205" s="192">
        <f>HASIL!G196</f>
        <v>0</v>
      </c>
      <c r="G205" s="46">
        <f>HASIL!B196</f>
        <v>0</v>
      </c>
      <c r="H205" s="83">
        <f>HASIL!H196</f>
        <v>0</v>
      </c>
      <c r="I205" s="122">
        <f t="shared" si="2338"/>
        <v>0</v>
      </c>
      <c r="J205" s="83">
        <f>HASIL!J196</f>
        <v>0</v>
      </c>
      <c r="K205" s="122">
        <f t="shared" ref="K205" si="3365">J205</f>
        <v>0</v>
      </c>
      <c r="L205" s="83">
        <f>HASIL!L196</f>
        <v>0</v>
      </c>
      <c r="M205" s="122">
        <f t="shared" ref="M205" si="3366">L205</f>
        <v>0</v>
      </c>
      <c r="N205" s="83">
        <f>HASIL!N196</f>
        <v>0</v>
      </c>
      <c r="O205" s="122">
        <f t="shared" ref="O205" si="3367">N205</f>
        <v>0</v>
      </c>
      <c r="P205" s="83">
        <f>HASIL!P196</f>
        <v>0</v>
      </c>
      <c r="Q205" s="122">
        <f t="shared" ref="Q205" si="3368">P205</f>
        <v>0</v>
      </c>
      <c r="R205" s="83">
        <f>HASIL!R196</f>
        <v>0</v>
      </c>
      <c r="S205" s="122">
        <f t="shared" ref="S205" si="3369">R205</f>
        <v>0</v>
      </c>
      <c r="T205" s="83">
        <f>HASIL!T196</f>
        <v>0</v>
      </c>
      <c r="U205" s="122">
        <f t="shared" ref="U205" si="3370">T205</f>
        <v>0</v>
      </c>
      <c r="V205" s="83">
        <f>HASIL!V196</f>
        <v>0</v>
      </c>
      <c r="W205" s="122">
        <f t="shared" ref="W205" si="3371">V205</f>
        <v>0</v>
      </c>
      <c r="X205" s="83">
        <f>HASIL!X196</f>
        <v>0</v>
      </c>
      <c r="Y205" s="122">
        <f t="shared" ref="Y205" si="3372">X205</f>
        <v>0</v>
      </c>
      <c r="Z205" s="83">
        <f>HASIL!Z196</f>
        <v>0</v>
      </c>
      <c r="AA205" s="122">
        <f t="shared" ref="AA205" si="3373">Z205</f>
        <v>0</v>
      </c>
      <c r="AB205" s="83">
        <f>HASIL!AB196</f>
        <v>0</v>
      </c>
      <c r="AC205" s="122">
        <f t="shared" ref="AC205" si="3374">AB205</f>
        <v>0</v>
      </c>
      <c r="AD205" s="83">
        <f>HASIL!AD196</f>
        <v>0</v>
      </c>
      <c r="AE205" s="122">
        <f t="shared" ref="AE205" si="3375">AD205</f>
        <v>0</v>
      </c>
      <c r="AF205" s="83">
        <f>HASIL!AF196</f>
        <v>0</v>
      </c>
      <c r="AG205" s="122">
        <f t="shared" ref="AG205" si="3376">AF205</f>
        <v>0</v>
      </c>
      <c r="AH205" s="83">
        <f>HASIL!AH196</f>
        <v>0</v>
      </c>
      <c r="AI205" s="122">
        <f t="shared" ref="AI205" si="3377">AH205</f>
        <v>0</v>
      </c>
      <c r="AJ205" s="83">
        <f>HASIL!AJ196</f>
        <v>0</v>
      </c>
      <c r="AK205" s="122">
        <f t="shared" ref="AK205" si="3378">AJ205</f>
        <v>0</v>
      </c>
      <c r="AL205" s="83">
        <f>HASIL!AL196</f>
        <v>0</v>
      </c>
      <c r="AM205" s="122">
        <f t="shared" ref="AM205" si="3379">AL205</f>
        <v>0</v>
      </c>
      <c r="AN205" s="83">
        <f>HASIL!AN196</f>
        <v>0</v>
      </c>
      <c r="AO205" s="122">
        <f t="shared" ref="AO205" si="3380">AN205</f>
        <v>0</v>
      </c>
      <c r="AP205" s="83">
        <f>HASIL!AP196</f>
        <v>0</v>
      </c>
      <c r="AQ205" s="122">
        <f t="shared" ref="AQ205" si="3381">AP205</f>
        <v>0</v>
      </c>
      <c r="AR205" s="83">
        <f>HASIL!AR196</f>
        <v>0</v>
      </c>
      <c r="AS205" s="122">
        <f t="shared" ref="AS205" si="3382">AR205</f>
        <v>0</v>
      </c>
      <c r="AT205" s="83">
        <f>HASIL!AT196</f>
        <v>0</v>
      </c>
      <c r="AU205" s="122">
        <f t="shared" si="2334"/>
        <v>0</v>
      </c>
      <c r="AV205" s="47">
        <f>HASIL!AV196</f>
        <v>0</v>
      </c>
      <c r="AW205" s="47">
        <f>HASIL!AW196</f>
        <v>20</v>
      </c>
      <c r="AX205" s="23">
        <f>HASIL!AX196</f>
        <v>0</v>
      </c>
      <c r="AY205" s="24">
        <f t="shared" si="2335"/>
        <v>0</v>
      </c>
      <c r="AZ205" s="113" t="str">
        <f>IF(AY205&lt;$P$8,"-",IF(AY205&gt;=$P$8,"v"))</f>
        <v>-</v>
      </c>
      <c r="BA205" s="113" t="str">
        <f>IF(AY205&lt;$P$8,"v",IF(AY205&gt;=$P$8,"-"))</f>
        <v>v</v>
      </c>
      <c r="BB205" s="114" t="str">
        <f>IF(AY205&gt;=$P$8+20,"Pengayaan",IF(AY205&gt;=$P$8,"Tuntas",IF(AY205&lt;$P$8,"Remedial")))</f>
        <v>Remedial</v>
      </c>
      <c r="BE205" s="22">
        <v>187</v>
      </c>
      <c r="BF205" s="82" t="str">
        <f t="shared" si="2336"/>
        <v/>
      </c>
      <c r="BG205" s="110" t="s">
        <v>35</v>
      </c>
      <c r="BH205" s="22" t="s">
        <v>36</v>
      </c>
      <c r="BI205" s="22" t="s">
        <v>37</v>
      </c>
      <c r="BJ205" s="22" t="s">
        <v>38</v>
      </c>
      <c r="BN205" s="22">
        <v>187</v>
      </c>
      <c r="BO205" s="27" t="str">
        <f t="shared" si="2337"/>
        <v/>
      </c>
      <c r="BP205" s="110" t="s">
        <v>35</v>
      </c>
      <c r="BQ205" s="22" t="s">
        <v>36</v>
      </c>
      <c r="BR205" s="22" t="s">
        <v>37</v>
      </c>
      <c r="BS205" s="22" t="s">
        <v>38</v>
      </c>
    </row>
    <row r="206" spans="1:71" x14ac:dyDescent="0.25">
      <c r="A206" s="38">
        <v>188</v>
      </c>
      <c r="B206" s="266">
        <f>HASIL!C197</f>
        <v>0</v>
      </c>
      <c r="C206" s="266"/>
      <c r="D206" s="255">
        <f>HASIL!E197</f>
        <v>0</v>
      </c>
      <c r="E206" s="256"/>
      <c r="F206" s="192">
        <f>HASIL!G197</f>
        <v>0</v>
      </c>
      <c r="G206" s="46">
        <f>HASIL!B197</f>
        <v>0</v>
      </c>
      <c r="H206" s="83">
        <f>HASIL!H197</f>
        <v>0</v>
      </c>
      <c r="I206" s="122">
        <f t="shared" si="2338"/>
        <v>0</v>
      </c>
      <c r="J206" s="83">
        <f>HASIL!J197</f>
        <v>0</v>
      </c>
      <c r="K206" s="122">
        <f t="shared" ref="K206" si="3383">J206</f>
        <v>0</v>
      </c>
      <c r="L206" s="83">
        <f>HASIL!L197</f>
        <v>0</v>
      </c>
      <c r="M206" s="122">
        <f t="shared" ref="M206" si="3384">L206</f>
        <v>0</v>
      </c>
      <c r="N206" s="83">
        <f>HASIL!N197</f>
        <v>0</v>
      </c>
      <c r="O206" s="122">
        <f t="shared" ref="O206" si="3385">N206</f>
        <v>0</v>
      </c>
      <c r="P206" s="83">
        <f>HASIL!P197</f>
        <v>0</v>
      </c>
      <c r="Q206" s="122">
        <f t="shared" ref="Q206" si="3386">P206</f>
        <v>0</v>
      </c>
      <c r="R206" s="83">
        <f>HASIL!R197</f>
        <v>0</v>
      </c>
      <c r="S206" s="122">
        <f t="shared" ref="S206" si="3387">R206</f>
        <v>0</v>
      </c>
      <c r="T206" s="83">
        <f>HASIL!T197</f>
        <v>0</v>
      </c>
      <c r="U206" s="122">
        <f t="shared" ref="U206" si="3388">T206</f>
        <v>0</v>
      </c>
      <c r="V206" s="83">
        <f>HASIL!V197</f>
        <v>0</v>
      </c>
      <c r="W206" s="122">
        <f t="shared" ref="W206" si="3389">V206</f>
        <v>0</v>
      </c>
      <c r="X206" s="83">
        <f>HASIL!X197</f>
        <v>0</v>
      </c>
      <c r="Y206" s="122">
        <f t="shared" ref="Y206" si="3390">X206</f>
        <v>0</v>
      </c>
      <c r="Z206" s="83">
        <f>HASIL!Z197</f>
        <v>0</v>
      </c>
      <c r="AA206" s="122">
        <f t="shared" ref="AA206" si="3391">Z206</f>
        <v>0</v>
      </c>
      <c r="AB206" s="83">
        <f>HASIL!AB197</f>
        <v>0</v>
      </c>
      <c r="AC206" s="122">
        <f t="shared" ref="AC206" si="3392">AB206</f>
        <v>0</v>
      </c>
      <c r="AD206" s="83">
        <f>HASIL!AD197</f>
        <v>0</v>
      </c>
      <c r="AE206" s="122">
        <f t="shared" ref="AE206" si="3393">AD206</f>
        <v>0</v>
      </c>
      <c r="AF206" s="83">
        <f>HASIL!AF197</f>
        <v>0</v>
      </c>
      <c r="AG206" s="122">
        <f t="shared" ref="AG206" si="3394">AF206</f>
        <v>0</v>
      </c>
      <c r="AH206" s="83">
        <f>HASIL!AH197</f>
        <v>0</v>
      </c>
      <c r="AI206" s="122">
        <f t="shared" ref="AI206" si="3395">AH206</f>
        <v>0</v>
      </c>
      <c r="AJ206" s="83">
        <f>HASIL!AJ197</f>
        <v>0</v>
      </c>
      <c r="AK206" s="122">
        <f t="shared" ref="AK206" si="3396">AJ206</f>
        <v>0</v>
      </c>
      <c r="AL206" s="83">
        <f>HASIL!AL197</f>
        <v>0</v>
      </c>
      <c r="AM206" s="122">
        <f t="shared" ref="AM206" si="3397">AL206</f>
        <v>0</v>
      </c>
      <c r="AN206" s="83">
        <f>HASIL!AN197</f>
        <v>0</v>
      </c>
      <c r="AO206" s="122">
        <f t="shared" ref="AO206" si="3398">AN206</f>
        <v>0</v>
      </c>
      <c r="AP206" s="83">
        <f>HASIL!AP197</f>
        <v>0</v>
      </c>
      <c r="AQ206" s="122">
        <f t="shared" ref="AQ206" si="3399">AP206</f>
        <v>0</v>
      </c>
      <c r="AR206" s="83">
        <f>HASIL!AR197</f>
        <v>0</v>
      </c>
      <c r="AS206" s="122">
        <f t="shared" ref="AS206" si="3400">AR206</f>
        <v>0</v>
      </c>
      <c r="AT206" s="83">
        <f>HASIL!AT197</f>
        <v>0</v>
      </c>
      <c r="AU206" s="122">
        <f t="shared" si="2334"/>
        <v>0</v>
      </c>
      <c r="AV206" s="47">
        <f>HASIL!AV197</f>
        <v>0</v>
      </c>
      <c r="AW206" s="47">
        <f>HASIL!AW197</f>
        <v>20</v>
      </c>
      <c r="AX206" s="23">
        <f>HASIL!AX197</f>
        <v>0</v>
      </c>
      <c r="AY206" s="24">
        <f t="shared" si="2335"/>
        <v>0</v>
      </c>
      <c r="AZ206" s="113" t="str">
        <f>IF(AY206&lt;$P$8,"-",IF(AY206&gt;=$P$8,"v"))</f>
        <v>-</v>
      </c>
      <c r="BA206" s="113" t="str">
        <f>IF(AY206&lt;$P$8,"v",IF(AY206&gt;=$P$8,"-"))</f>
        <v>v</v>
      </c>
      <c r="BB206" s="114" t="str">
        <f>IF(AY206&gt;=$P$8+20,"Pengayaan",IF(AY206&gt;=$P$8,"Tuntas",IF(AY206&lt;$P$8,"Remedial")))</f>
        <v>Remedial</v>
      </c>
      <c r="BE206" s="22">
        <v>188</v>
      </c>
      <c r="BF206" s="82" t="str">
        <f t="shared" si="2336"/>
        <v/>
      </c>
      <c r="BG206" s="110" t="s">
        <v>35</v>
      </c>
      <c r="BH206" s="22" t="s">
        <v>36</v>
      </c>
      <c r="BI206" s="22" t="s">
        <v>37</v>
      </c>
      <c r="BJ206" s="22" t="s">
        <v>38</v>
      </c>
      <c r="BN206" s="22">
        <v>188</v>
      </c>
      <c r="BO206" s="27" t="str">
        <f t="shared" si="2337"/>
        <v/>
      </c>
      <c r="BP206" s="110" t="s">
        <v>35</v>
      </c>
      <c r="BQ206" s="22" t="s">
        <v>36</v>
      </c>
      <c r="BR206" s="22" t="s">
        <v>37</v>
      </c>
      <c r="BS206" s="22" t="s">
        <v>38</v>
      </c>
    </row>
    <row r="207" spans="1:71" x14ac:dyDescent="0.25">
      <c r="A207" s="37">
        <v>189</v>
      </c>
      <c r="B207" s="266">
        <f>HASIL!C198</f>
        <v>0</v>
      </c>
      <c r="C207" s="266"/>
      <c r="D207" s="255">
        <f>HASIL!E198</f>
        <v>0</v>
      </c>
      <c r="E207" s="256"/>
      <c r="F207" s="192">
        <f>HASIL!G198</f>
        <v>0</v>
      </c>
      <c r="G207" s="46">
        <f>HASIL!B198</f>
        <v>0</v>
      </c>
      <c r="H207" s="83">
        <f>HASIL!H198</f>
        <v>0</v>
      </c>
      <c r="I207" s="122">
        <f t="shared" si="2338"/>
        <v>0</v>
      </c>
      <c r="J207" s="83">
        <f>HASIL!J198</f>
        <v>0</v>
      </c>
      <c r="K207" s="122">
        <f t="shared" ref="K207" si="3401">J207</f>
        <v>0</v>
      </c>
      <c r="L207" s="83">
        <f>HASIL!L198</f>
        <v>0</v>
      </c>
      <c r="M207" s="122">
        <f t="shared" ref="M207" si="3402">L207</f>
        <v>0</v>
      </c>
      <c r="N207" s="83">
        <f>HASIL!N198</f>
        <v>0</v>
      </c>
      <c r="O207" s="122">
        <f t="shared" ref="O207" si="3403">N207</f>
        <v>0</v>
      </c>
      <c r="P207" s="83">
        <f>HASIL!P198</f>
        <v>0</v>
      </c>
      <c r="Q207" s="122">
        <f t="shared" ref="Q207" si="3404">P207</f>
        <v>0</v>
      </c>
      <c r="R207" s="83">
        <f>HASIL!R198</f>
        <v>0</v>
      </c>
      <c r="S207" s="122">
        <f t="shared" ref="S207" si="3405">R207</f>
        <v>0</v>
      </c>
      <c r="T207" s="83">
        <f>HASIL!T198</f>
        <v>0</v>
      </c>
      <c r="U207" s="122">
        <f t="shared" ref="U207" si="3406">T207</f>
        <v>0</v>
      </c>
      <c r="V207" s="83">
        <f>HASIL!V198</f>
        <v>0</v>
      </c>
      <c r="W207" s="122">
        <f t="shared" ref="W207" si="3407">V207</f>
        <v>0</v>
      </c>
      <c r="X207" s="83">
        <f>HASIL!X198</f>
        <v>0</v>
      </c>
      <c r="Y207" s="122">
        <f t="shared" ref="Y207" si="3408">X207</f>
        <v>0</v>
      </c>
      <c r="Z207" s="83">
        <f>HASIL!Z198</f>
        <v>0</v>
      </c>
      <c r="AA207" s="122">
        <f t="shared" ref="AA207" si="3409">Z207</f>
        <v>0</v>
      </c>
      <c r="AB207" s="83">
        <f>HASIL!AB198</f>
        <v>0</v>
      </c>
      <c r="AC207" s="122">
        <f t="shared" ref="AC207" si="3410">AB207</f>
        <v>0</v>
      </c>
      <c r="AD207" s="83">
        <f>HASIL!AD198</f>
        <v>0</v>
      </c>
      <c r="AE207" s="122">
        <f t="shared" ref="AE207" si="3411">AD207</f>
        <v>0</v>
      </c>
      <c r="AF207" s="83">
        <f>HASIL!AF198</f>
        <v>0</v>
      </c>
      <c r="AG207" s="122">
        <f t="shared" ref="AG207" si="3412">AF207</f>
        <v>0</v>
      </c>
      <c r="AH207" s="83">
        <f>HASIL!AH198</f>
        <v>0</v>
      </c>
      <c r="AI207" s="122">
        <f t="shared" ref="AI207" si="3413">AH207</f>
        <v>0</v>
      </c>
      <c r="AJ207" s="83">
        <f>HASIL!AJ198</f>
        <v>0</v>
      </c>
      <c r="AK207" s="122">
        <f t="shared" ref="AK207" si="3414">AJ207</f>
        <v>0</v>
      </c>
      <c r="AL207" s="83">
        <f>HASIL!AL198</f>
        <v>0</v>
      </c>
      <c r="AM207" s="122">
        <f t="shared" ref="AM207" si="3415">AL207</f>
        <v>0</v>
      </c>
      <c r="AN207" s="83">
        <f>HASIL!AN198</f>
        <v>0</v>
      </c>
      <c r="AO207" s="122">
        <f t="shared" ref="AO207" si="3416">AN207</f>
        <v>0</v>
      </c>
      <c r="AP207" s="83">
        <f>HASIL!AP198</f>
        <v>0</v>
      </c>
      <c r="AQ207" s="122">
        <f t="shared" ref="AQ207" si="3417">AP207</f>
        <v>0</v>
      </c>
      <c r="AR207" s="83">
        <f>HASIL!AR198</f>
        <v>0</v>
      </c>
      <c r="AS207" s="122">
        <f t="shared" ref="AS207" si="3418">AR207</f>
        <v>0</v>
      </c>
      <c r="AT207" s="83">
        <f>HASIL!AT198</f>
        <v>0</v>
      </c>
      <c r="AU207" s="122">
        <f t="shared" si="2334"/>
        <v>0</v>
      </c>
      <c r="AV207" s="47">
        <f>HASIL!AV198</f>
        <v>0</v>
      </c>
      <c r="AW207" s="47">
        <f>HASIL!AW198</f>
        <v>20</v>
      </c>
      <c r="AX207" s="23">
        <f>HASIL!AX198</f>
        <v>0</v>
      </c>
      <c r="AY207" s="24">
        <f t="shared" si="2335"/>
        <v>0</v>
      </c>
      <c r="AZ207" s="113" t="str">
        <f>IF(AY207&lt;$P$8,"-",IF(AY207&gt;=$P$8,"v"))</f>
        <v>-</v>
      </c>
      <c r="BA207" s="113" t="str">
        <f>IF(AY207&lt;$P$8,"v",IF(AY207&gt;=$P$8,"-"))</f>
        <v>v</v>
      </c>
      <c r="BB207" s="114" t="str">
        <f>IF(AY207&gt;=$P$8+20,"Pengayaan",IF(AY207&gt;=$P$8,"Tuntas",IF(AY207&lt;$P$8,"Remedial")))</f>
        <v>Remedial</v>
      </c>
      <c r="BE207" s="22">
        <v>189</v>
      </c>
      <c r="BF207" s="82" t="str">
        <f t="shared" si="2336"/>
        <v/>
      </c>
      <c r="BG207" s="110" t="s">
        <v>35</v>
      </c>
      <c r="BH207" s="22" t="s">
        <v>36</v>
      </c>
      <c r="BI207" s="22" t="s">
        <v>37</v>
      </c>
      <c r="BJ207" s="22" t="s">
        <v>38</v>
      </c>
      <c r="BN207" s="22">
        <v>189</v>
      </c>
      <c r="BO207" s="27" t="str">
        <f t="shared" si="2337"/>
        <v/>
      </c>
      <c r="BP207" s="110" t="s">
        <v>35</v>
      </c>
      <c r="BQ207" s="22" t="s">
        <v>36</v>
      </c>
      <c r="BR207" s="22" t="s">
        <v>37</v>
      </c>
      <c r="BS207" s="22" t="s">
        <v>38</v>
      </c>
    </row>
    <row r="208" spans="1:71" x14ac:dyDescent="0.25">
      <c r="A208" s="38">
        <v>190</v>
      </c>
      <c r="B208" s="266">
        <f>HASIL!C199</f>
        <v>0</v>
      </c>
      <c r="C208" s="266"/>
      <c r="D208" s="255">
        <f>HASIL!E199</f>
        <v>0</v>
      </c>
      <c r="E208" s="256"/>
      <c r="F208" s="192">
        <f>HASIL!G199</f>
        <v>0</v>
      </c>
      <c r="G208" s="46">
        <f>HASIL!B199</f>
        <v>0</v>
      </c>
      <c r="H208" s="83">
        <f>HASIL!H199</f>
        <v>0</v>
      </c>
      <c r="I208" s="122">
        <f t="shared" si="2338"/>
        <v>0</v>
      </c>
      <c r="J208" s="83">
        <f>HASIL!J199</f>
        <v>0</v>
      </c>
      <c r="K208" s="122">
        <f t="shared" ref="K208" si="3419">J208</f>
        <v>0</v>
      </c>
      <c r="L208" s="83">
        <f>HASIL!L199</f>
        <v>0</v>
      </c>
      <c r="M208" s="122">
        <f t="shared" ref="M208" si="3420">L208</f>
        <v>0</v>
      </c>
      <c r="N208" s="83">
        <f>HASIL!N199</f>
        <v>0</v>
      </c>
      <c r="O208" s="122">
        <f t="shared" ref="O208" si="3421">N208</f>
        <v>0</v>
      </c>
      <c r="P208" s="83">
        <f>HASIL!P199</f>
        <v>0</v>
      </c>
      <c r="Q208" s="122">
        <f t="shared" ref="Q208" si="3422">P208</f>
        <v>0</v>
      </c>
      <c r="R208" s="83">
        <f>HASIL!R199</f>
        <v>0</v>
      </c>
      <c r="S208" s="122">
        <f t="shared" ref="S208" si="3423">R208</f>
        <v>0</v>
      </c>
      <c r="T208" s="83">
        <f>HASIL!T199</f>
        <v>0</v>
      </c>
      <c r="U208" s="122">
        <f t="shared" ref="U208" si="3424">T208</f>
        <v>0</v>
      </c>
      <c r="V208" s="83">
        <f>HASIL!V199</f>
        <v>0</v>
      </c>
      <c r="W208" s="122">
        <f t="shared" ref="W208" si="3425">V208</f>
        <v>0</v>
      </c>
      <c r="X208" s="83">
        <f>HASIL!X199</f>
        <v>0</v>
      </c>
      <c r="Y208" s="122">
        <f t="shared" ref="Y208" si="3426">X208</f>
        <v>0</v>
      </c>
      <c r="Z208" s="83">
        <f>HASIL!Z199</f>
        <v>0</v>
      </c>
      <c r="AA208" s="122">
        <f t="shared" ref="AA208" si="3427">Z208</f>
        <v>0</v>
      </c>
      <c r="AB208" s="83">
        <f>HASIL!AB199</f>
        <v>0</v>
      </c>
      <c r="AC208" s="122">
        <f t="shared" ref="AC208" si="3428">AB208</f>
        <v>0</v>
      </c>
      <c r="AD208" s="83">
        <f>HASIL!AD199</f>
        <v>0</v>
      </c>
      <c r="AE208" s="122">
        <f t="shared" ref="AE208" si="3429">AD208</f>
        <v>0</v>
      </c>
      <c r="AF208" s="83">
        <f>HASIL!AF199</f>
        <v>0</v>
      </c>
      <c r="AG208" s="122">
        <f t="shared" ref="AG208" si="3430">AF208</f>
        <v>0</v>
      </c>
      <c r="AH208" s="83">
        <f>HASIL!AH199</f>
        <v>0</v>
      </c>
      <c r="AI208" s="122">
        <f t="shared" ref="AI208" si="3431">AH208</f>
        <v>0</v>
      </c>
      <c r="AJ208" s="83">
        <f>HASIL!AJ199</f>
        <v>0</v>
      </c>
      <c r="AK208" s="122">
        <f t="shared" ref="AK208" si="3432">AJ208</f>
        <v>0</v>
      </c>
      <c r="AL208" s="83">
        <f>HASIL!AL199</f>
        <v>0</v>
      </c>
      <c r="AM208" s="122">
        <f t="shared" ref="AM208" si="3433">AL208</f>
        <v>0</v>
      </c>
      <c r="AN208" s="83">
        <f>HASIL!AN199</f>
        <v>0</v>
      </c>
      <c r="AO208" s="122">
        <f t="shared" ref="AO208" si="3434">AN208</f>
        <v>0</v>
      </c>
      <c r="AP208" s="83">
        <f>HASIL!AP199</f>
        <v>0</v>
      </c>
      <c r="AQ208" s="122">
        <f t="shared" ref="AQ208" si="3435">AP208</f>
        <v>0</v>
      </c>
      <c r="AR208" s="83">
        <f>HASIL!AR199</f>
        <v>0</v>
      </c>
      <c r="AS208" s="122">
        <f t="shared" ref="AS208" si="3436">AR208</f>
        <v>0</v>
      </c>
      <c r="AT208" s="83">
        <f>HASIL!AT199</f>
        <v>0</v>
      </c>
      <c r="AU208" s="122">
        <f t="shared" si="2334"/>
        <v>0</v>
      </c>
      <c r="AV208" s="47">
        <f>HASIL!AV199</f>
        <v>0</v>
      </c>
      <c r="AW208" s="47">
        <f>HASIL!AW199</f>
        <v>20</v>
      </c>
      <c r="AX208" s="23">
        <f>HASIL!AX199</f>
        <v>0</v>
      </c>
      <c r="AY208" s="24">
        <f t="shared" si="2335"/>
        <v>0</v>
      </c>
      <c r="AZ208" s="113" t="str">
        <f>IF(AY208&lt;$P$8,"-",IF(AY208&gt;=$P$8,"v"))</f>
        <v>-</v>
      </c>
      <c r="BA208" s="113" t="str">
        <f>IF(AY208&lt;$P$8,"v",IF(AY208&gt;=$P$8,"-"))</f>
        <v>v</v>
      </c>
      <c r="BB208" s="114" t="str">
        <f>IF(AY208&gt;=$P$8+20,"Pengayaan",IF(AY208&gt;=$P$8,"Tuntas",IF(AY208&lt;$P$8,"Remedial")))</f>
        <v>Remedial</v>
      </c>
      <c r="BE208" s="22">
        <v>190</v>
      </c>
      <c r="BF208" s="82" t="str">
        <f t="shared" si="2336"/>
        <v/>
      </c>
      <c r="BG208" s="110" t="s">
        <v>35</v>
      </c>
      <c r="BH208" s="22" t="s">
        <v>36</v>
      </c>
      <c r="BI208" s="22" t="s">
        <v>37</v>
      </c>
      <c r="BJ208" s="22" t="s">
        <v>38</v>
      </c>
      <c r="BN208" s="22">
        <v>190</v>
      </c>
      <c r="BO208" s="27" t="str">
        <f t="shared" si="2337"/>
        <v/>
      </c>
      <c r="BP208" s="110" t="s">
        <v>35</v>
      </c>
      <c r="BQ208" s="22" t="s">
        <v>36</v>
      </c>
      <c r="BR208" s="22" t="s">
        <v>37</v>
      </c>
      <c r="BS208" s="22" t="s">
        <v>38</v>
      </c>
    </row>
    <row r="209" spans="1:71" x14ac:dyDescent="0.25">
      <c r="A209" s="37">
        <v>191</v>
      </c>
      <c r="B209" s="266">
        <f>HASIL!C200</f>
        <v>0</v>
      </c>
      <c r="C209" s="266"/>
      <c r="D209" s="255">
        <f>HASIL!E200</f>
        <v>0</v>
      </c>
      <c r="E209" s="256"/>
      <c r="F209" s="192">
        <f>HASIL!G200</f>
        <v>0</v>
      </c>
      <c r="G209" s="46">
        <f>HASIL!B200</f>
        <v>0</v>
      </c>
      <c r="H209" s="83">
        <f>HASIL!H200</f>
        <v>0</v>
      </c>
      <c r="I209" s="122">
        <f t="shared" si="2338"/>
        <v>0</v>
      </c>
      <c r="J209" s="83">
        <f>HASIL!J200</f>
        <v>0</v>
      </c>
      <c r="K209" s="122">
        <f t="shared" ref="K209" si="3437">J209</f>
        <v>0</v>
      </c>
      <c r="L209" s="83">
        <f>HASIL!L200</f>
        <v>0</v>
      </c>
      <c r="M209" s="122">
        <f t="shared" ref="M209" si="3438">L209</f>
        <v>0</v>
      </c>
      <c r="N209" s="83">
        <f>HASIL!N200</f>
        <v>0</v>
      </c>
      <c r="O209" s="122">
        <f t="shared" ref="O209" si="3439">N209</f>
        <v>0</v>
      </c>
      <c r="P209" s="83">
        <f>HASIL!P200</f>
        <v>0</v>
      </c>
      <c r="Q209" s="122">
        <f t="shared" ref="Q209" si="3440">P209</f>
        <v>0</v>
      </c>
      <c r="R209" s="83">
        <f>HASIL!R200</f>
        <v>0</v>
      </c>
      <c r="S209" s="122">
        <f t="shared" ref="S209" si="3441">R209</f>
        <v>0</v>
      </c>
      <c r="T209" s="83">
        <f>HASIL!T200</f>
        <v>0</v>
      </c>
      <c r="U209" s="122">
        <f t="shared" ref="U209" si="3442">T209</f>
        <v>0</v>
      </c>
      <c r="V209" s="83">
        <f>HASIL!V200</f>
        <v>0</v>
      </c>
      <c r="W209" s="122">
        <f t="shared" ref="W209" si="3443">V209</f>
        <v>0</v>
      </c>
      <c r="X209" s="83">
        <f>HASIL!X200</f>
        <v>0</v>
      </c>
      <c r="Y209" s="122">
        <f t="shared" ref="Y209" si="3444">X209</f>
        <v>0</v>
      </c>
      <c r="Z209" s="83">
        <f>HASIL!Z200</f>
        <v>0</v>
      </c>
      <c r="AA209" s="122">
        <f t="shared" ref="AA209" si="3445">Z209</f>
        <v>0</v>
      </c>
      <c r="AB209" s="83">
        <f>HASIL!AB200</f>
        <v>0</v>
      </c>
      <c r="AC209" s="122">
        <f t="shared" ref="AC209" si="3446">AB209</f>
        <v>0</v>
      </c>
      <c r="AD209" s="83">
        <f>HASIL!AD200</f>
        <v>0</v>
      </c>
      <c r="AE209" s="122">
        <f t="shared" ref="AE209" si="3447">AD209</f>
        <v>0</v>
      </c>
      <c r="AF209" s="83">
        <f>HASIL!AF200</f>
        <v>0</v>
      </c>
      <c r="AG209" s="122">
        <f t="shared" ref="AG209" si="3448">AF209</f>
        <v>0</v>
      </c>
      <c r="AH209" s="83">
        <f>HASIL!AH200</f>
        <v>0</v>
      </c>
      <c r="AI209" s="122">
        <f t="shared" ref="AI209" si="3449">AH209</f>
        <v>0</v>
      </c>
      <c r="AJ209" s="83">
        <f>HASIL!AJ200</f>
        <v>0</v>
      </c>
      <c r="AK209" s="122">
        <f t="shared" ref="AK209" si="3450">AJ209</f>
        <v>0</v>
      </c>
      <c r="AL209" s="83">
        <f>HASIL!AL200</f>
        <v>0</v>
      </c>
      <c r="AM209" s="122">
        <f t="shared" ref="AM209" si="3451">AL209</f>
        <v>0</v>
      </c>
      <c r="AN209" s="83">
        <f>HASIL!AN200</f>
        <v>0</v>
      </c>
      <c r="AO209" s="122">
        <f t="shared" ref="AO209" si="3452">AN209</f>
        <v>0</v>
      </c>
      <c r="AP209" s="83">
        <f>HASIL!AP200</f>
        <v>0</v>
      </c>
      <c r="AQ209" s="122">
        <f t="shared" ref="AQ209" si="3453">AP209</f>
        <v>0</v>
      </c>
      <c r="AR209" s="83">
        <f>HASIL!AR200</f>
        <v>0</v>
      </c>
      <c r="AS209" s="122">
        <f t="shared" ref="AS209" si="3454">AR209</f>
        <v>0</v>
      </c>
      <c r="AT209" s="83">
        <f>HASIL!AT200</f>
        <v>0</v>
      </c>
      <c r="AU209" s="122">
        <f t="shared" si="2334"/>
        <v>0</v>
      </c>
      <c r="AV209" s="47">
        <f>HASIL!AV200</f>
        <v>0</v>
      </c>
      <c r="AW209" s="47">
        <f>HASIL!AW200</f>
        <v>20</v>
      </c>
      <c r="AX209" s="23">
        <f>HASIL!AX200</f>
        <v>0</v>
      </c>
      <c r="AY209" s="24">
        <f t="shared" si="2335"/>
        <v>0</v>
      </c>
      <c r="AZ209" s="113" t="str">
        <f>IF(AY209&lt;$P$8,"-",IF(AY209&gt;=$P$8,"v"))</f>
        <v>-</v>
      </c>
      <c r="BA209" s="113" t="str">
        <f>IF(AY209&lt;$P$8,"v",IF(AY209&gt;=$P$8,"-"))</f>
        <v>v</v>
      </c>
      <c r="BB209" s="114" t="str">
        <f>IF(AY209&gt;=$P$8+20,"Pengayaan",IF(AY209&gt;=$P$8,"Tuntas",IF(AY209&lt;$P$8,"Remedial")))</f>
        <v>Remedial</v>
      </c>
      <c r="BE209" s="22">
        <v>191</v>
      </c>
      <c r="BF209" s="82" t="str">
        <f t="shared" si="2336"/>
        <v/>
      </c>
      <c r="BG209" s="110" t="s">
        <v>35</v>
      </c>
      <c r="BH209" s="22" t="s">
        <v>36</v>
      </c>
      <c r="BI209" s="22" t="s">
        <v>37</v>
      </c>
      <c r="BJ209" s="22" t="s">
        <v>38</v>
      </c>
      <c r="BN209" s="22">
        <v>191</v>
      </c>
      <c r="BO209" s="27" t="str">
        <f t="shared" si="2337"/>
        <v/>
      </c>
      <c r="BP209" s="110" t="s">
        <v>35</v>
      </c>
      <c r="BQ209" s="22" t="s">
        <v>36</v>
      </c>
      <c r="BR209" s="22" t="s">
        <v>37</v>
      </c>
      <c r="BS209" s="22" t="s">
        <v>38</v>
      </c>
    </row>
    <row r="210" spans="1:71" x14ac:dyDescent="0.25">
      <c r="A210" s="38">
        <v>192</v>
      </c>
      <c r="B210" s="266">
        <f>HASIL!C201</f>
        <v>0</v>
      </c>
      <c r="C210" s="266"/>
      <c r="D210" s="255">
        <f>HASIL!E201</f>
        <v>0</v>
      </c>
      <c r="E210" s="256"/>
      <c r="F210" s="192">
        <f>HASIL!G201</f>
        <v>0</v>
      </c>
      <c r="G210" s="46">
        <f>HASIL!B201</f>
        <v>0</v>
      </c>
      <c r="H210" s="83">
        <f>HASIL!H201</f>
        <v>0</v>
      </c>
      <c r="I210" s="122">
        <f t="shared" si="2338"/>
        <v>0</v>
      </c>
      <c r="J210" s="83">
        <f>HASIL!J201</f>
        <v>0</v>
      </c>
      <c r="K210" s="122">
        <f t="shared" ref="K210" si="3455">J210</f>
        <v>0</v>
      </c>
      <c r="L210" s="83">
        <f>HASIL!L201</f>
        <v>0</v>
      </c>
      <c r="M210" s="122">
        <f t="shared" ref="M210" si="3456">L210</f>
        <v>0</v>
      </c>
      <c r="N210" s="83">
        <f>HASIL!N201</f>
        <v>0</v>
      </c>
      <c r="O210" s="122">
        <f t="shared" ref="O210" si="3457">N210</f>
        <v>0</v>
      </c>
      <c r="P210" s="83">
        <f>HASIL!P201</f>
        <v>0</v>
      </c>
      <c r="Q210" s="122">
        <f t="shared" ref="Q210" si="3458">P210</f>
        <v>0</v>
      </c>
      <c r="R210" s="83">
        <f>HASIL!R201</f>
        <v>0</v>
      </c>
      <c r="S210" s="122">
        <f t="shared" ref="S210" si="3459">R210</f>
        <v>0</v>
      </c>
      <c r="T210" s="83">
        <f>HASIL!T201</f>
        <v>0</v>
      </c>
      <c r="U210" s="122">
        <f t="shared" ref="U210" si="3460">T210</f>
        <v>0</v>
      </c>
      <c r="V210" s="83">
        <f>HASIL!V201</f>
        <v>0</v>
      </c>
      <c r="W210" s="122">
        <f t="shared" ref="W210" si="3461">V210</f>
        <v>0</v>
      </c>
      <c r="X210" s="83">
        <f>HASIL!X201</f>
        <v>0</v>
      </c>
      <c r="Y210" s="122">
        <f t="shared" ref="Y210" si="3462">X210</f>
        <v>0</v>
      </c>
      <c r="Z210" s="83">
        <f>HASIL!Z201</f>
        <v>0</v>
      </c>
      <c r="AA210" s="122">
        <f t="shared" ref="AA210" si="3463">Z210</f>
        <v>0</v>
      </c>
      <c r="AB210" s="83">
        <f>HASIL!AB201</f>
        <v>0</v>
      </c>
      <c r="AC210" s="122">
        <f t="shared" ref="AC210" si="3464">AB210</f>
        <v>0</v>
      </c>
      <c r="AD210" s="83">
        <f>HASIL!AD201</f>
        <v>0</v>
      </c>
      <c r="AE210" s="122">
        <f t="shared" ref="AE210" si="3465">AD210</f>
        <v>0</v>
      </c>
      <c r="AF210" s="83">
        <f>HASIL!AF201</f>
        <v>0</v>
      </c>
      <c r="AG210" s="122">
        <f t="shared" ref="AG210" si="3466">AF210</f>
        <v>0</v>
      </c>
      <c r="AH210" s="83">
        <f>HASIL!AH201</f>
        <v>0</v>
      </c>
      <c r="AI210" s="122">
        <f t="shared" ref="AI210" si="3467">AH210</f>
        <v>0</v>
      </c>
      <c r="AJ210" s="83">
        <f>HASIL!AJ201</f>
        <v>0</v>
      </c>
      <c r="AK210" s="122">
        <f t="shared" ref="AK210" si="3468">AJ210</f>
        <v>0</v>
      </c>
      <c r="AL210" s="83">
        <f>HASIL!AL201</f>
        <v>0</v>
      </c>
      <c r="AM210" s="122">
        <f t="shared" ref="AM210" si="3469">AL210</f>
        <v>0</v>
      </c>
      <c r="AN210" s="83">
        <f>HASIL!AN201</f>
        <v>0</v>
      </c>
      <c r="AO210" s="122">
        <f t="shared" ref="AO210" si="3470">AN210</f>
        <v>0</v>
      </c>
      <c r="AP210" s="83">
        <f>HASIL!AP201</f>
        <v>0</v>
      </c>
      <c r="AQ210" s="122">
        <f t="shared" ref="AQ210" si="3471">AP210</f>
        <v>0</v>
      </c>
      <c r="AR210" s="83">
        <f>HASIL!AR201</f>
        <v>0</v>
      </c>
      <c r="AS210" s="122">
        <f t="shared" ref="AS210" si="3472">AR210</f>
        <v>0</v>
      </c>
      <c r="AT210" s="83">
        <f>HASIL!AT201</f>
        <v>0</v>
      </c>
      <c r="AU210" s="122">
        <f t="shared" si="2334"/>
        <v>0</v>
      </c>
      <c r="AV210" s="47">
        <f>HASIL!AV201</f>
        <v>0</v>
      </c>
      <c r="AW210" s="47">
        <f>HASIL!AW201</f>
        <v>20</v>
      </c>
      <c r="AX210" s="23">
        <f>HASIL!AX201</f>
        <v>0</v>
      </c>
      <c r="AY210" s="24">
        <f t="shared" si="2335"/>
        <v>0</v>
      </c>
      <c r="AZ210" s="113" t="str">
        <f>IF(AY210&lt;$P$8,"-",IF(AY210&gt;=$P$8,"v"))</f>
        <v>-</v>
      </c>
      <c r="BA210" s="113" t="str">
        <f>IF(AY210&lt;$P$8,"v",IF(AY210&gt;=$P$8,"-"))</f>
        <v>v</v>
      </c>
      <c r="BB210" s="114" t="str">
        <f>IF(AY210&gt;=$P$8+20,"Pengayaan",IF(AY210&gt;=$P$8,"Tuntas",IF(AY210&lt;$P$8,"Remedial")))</f>
        <v>Remedial</v>
      </c>
      <c r="BE210" s="22">
        <v>192</v>
      </c>
      <c r="BF210" s="82" t="str">
        <f t="shared" si="2336"/>
        <v/>
      </c>
      <c r="BG210" s="110" t="s">
        <v>35</v>
      </c>
      <c r="BH210" s="22" t="s">
        <v>36</v>
      </c>
      <c r="BI210" s="22" t="s">
        <v>37</v>
      </c>
      <c r="BJ210" s="22" t="s">
        <v>38</v>
      </c>
      <c r="BN210" s="22">
        <v>192</v>
      </c>
      <c r="BO210" s="27" t="str">
        <f t="shared" si="2337"/>
        <v/>
      </c>
      <c r="BP210" s="110" t="s">
        <v>35</v>
      </c>
      <c r="BQ210" s="22" t="s">
        <v>36</v>
      </c>
      <c r="BR210" s="22" t="s">
        <v>37</v>
      </c>
      <c r="BS210" s="22" t="s">
        <v>38</v>
      </c>
    </row>
    <row r="211" spans="1:71" x14ac:dyDescent="0.25">
      <c r="A211" s="37">
        <v>193</v>
      </c>
      <c r="B211" s="266">
        <f>HASIL!C202</f>
        <v>0</v>
      </c>
      <c r="C211" s="266"/>
      <c r="D211" s="255">
        <f>HASIL!E202</f>
        <v>0</v>
      </c>
      <c r="E211" s="256"/>
      <c r="F211" s="192">
        <f>HASIL!G202</f>
        <v>0</v>
      </c>
      <c r="G211" s="46">
        <f>HASIL!B202</f>
        <v>0</v>
      </c>
      <c r="H211" s="83">
        <f>HASIL!H202</f>
        <v>0</v>
      </c>
      <c r="I211" s="122">
        <f t="shared" si="2338"/>
        <v>0</v>
      </c>
      <c r="J211" s="83">
        <f>HASIL!J202</f>
        <v>0</v>
      </c>
      <c r="K211" s="122">
        <f t="shared" ref="K211" si="3473">J211</f>
        <v>0</v>
      </c>
      <c r="L211" s="83">
        <f>HASIL!L202</f>
        <v>0</v>
      </c>
      <c r="M211" s="122">
        <f t="shared" ref="M211" si="3474">L211</f>
        <v>0</v>
      </c>
      <c r="N211" s="83">
        <f>HASIL!N202</f>
        <v>0</v>
      </c>
      <c r="O211" s="122">
        <f t="shared" ref="O211" si="3475">N211</f>
        <v>0</v>
      </c>
      <c r="P211" s="83">
        <f>HASIL!P202</f>
        <v>0</v>
      </c>
      <c r="Q211" s="122">
        <f t="shared" ref="Q211" si="3476">P211</f>
        <v>0</v>
      </c>
      <c r="R211" s="83">
        <f>HASIL!R202</f>
        <v>0</v>
      </c>
      <c r="S211" s="122">
        <f t="shared" ref="S211" si="3477">R211</f>
        <v>0</v>
      </c>
      <c r="T211" s="83">
        <f>HASIL!T202</f>
        <v>0</v>
      </c>
      <c r="U211" s="122">
        <f t="shared" ref="U211" si="3478">T211</f>
        <v>0</v>
      </c>
      <c r="V211" s="83">
        <f>HASIL!V202</f>
        <v>0</v>
      </c>
      <c r="W211" s="122">
        <f t="shared" ref="W211" si="3479">V211</f>
        <v>0</v>
      </c>
      <c r="X211" s="83">
        <f>HASIL!X202</f>
        <v>0</v>
      </c>
      <c r="Y211" s="122">
        <f t="shared" ref="Y211" si="3480">X211</f>
        <v>0</v>
      </c>
      <c r="Z211" s="83">
        <f>HASIL!Z202</f>
        <v>0</v>
      </c>
      <c r="AA211" s="122">
        <f t="shared" ref="AA211" si="3481">Z211</f>
        <v>0</v>
      </c>
      <c r="AB211" s="83">
        <f>HASIL!AB202</f>
        <v>0</v>
      </c>
      <c r="AC211" s="122">
        <f t="shared" ref="AC211" si="3482">AB211</f>
        <v>0</v>
      </c>
      <c r="AD211" s="83">
        <f>HASIL!AD202</f>
        <v>0</v>
      </c>
      <c r="AE211" s="122">
        <f t="shared" ref="AE211" si="3483">AD211</f>
        <v>0</v>
      </c>
      <c r="AF211" s="83">
        <f>HASIL!AF202</f>
        <v>0</v>
      </c>
      <c r="AG211" s="122">
        <f t="shared" ref="AG211" si="3484">AF211</f>
        <v>0</v>
      </c>
      <c r="AH211" s="83">
        <f>HASIL!AH202</f>
        <v>0</v>
      </c>
      <c r="AI211" s="122">
        <f t="shared" ref="AI211" si="3485">AH211</f>
        <v>0</v>
      </c>
      <c r="AJ211" s="83">
        <f>HASIL!AJ202</f>
        <v>0</v>
      </c>
      <c r="AK211" s="122">
        <f t="shared" ref="AK211" si="3486">AJ211</f>
        <v>0</v>
      </c>
      <c r="AL211" s="83">
        <f>HASIL!AL202</f>
        <v>0</v>
      </c>
      <c r="AM211" s="122">
        <f t="shared" ref="AM211" si="3487">AL211</f>
        <v>0</v>
      </c>
      <c r="AN211" s="83">
        <f>HASIL!AN202</f>
        <v>0</v>
      </c>
      <c r="AO211" s="122">
        <f t="shared" ref="AO211" si="3488">AN211</f>
        <v>0</v>
      </c>
      <c r="AP211" s="83">
        <f>HASIL!AP202</f>
        <v>0</v>
      </c>
      <c r="AQ211" s="122">
        <f t="shared" ref="AQ211" si="3489">AP211</f>
        <v>0</v>
      </c>
      <c r="AR211" s="83">
        <f>HASIL!AR202</f>
        <v>0</v>
      </c>
      <c r="AS211" s="122">
        <f t="shared" ref="AS211" si="3490">AR211</f>
        <v>0</v>
      </c>
      <c r="AT211" s="83">
        <f>HASIL!AT202</f>
        <v>0</v>
      </c>
      <c r="AU211" s="122">
        <f t="shared" ref="AU211:AU228" si="3491">AT211</f>
        <v>0</v>
      </c>
      <c r="AV211" s="47">
        <f>HASIL!AV202</f>
        <v>0</v>
      </c>
      <c r="AW211" s="47">
        <f>HASIL!AW202</f>
        <v>20</v>
      </c>
      <c r="AX211" s="23">
        <f>HASIL!AX202</f>
        <v>0</v>
      </c>
      <c r="AY211" s="24">
        <f t="shared" ref="AY211:AY228" si="3492">(AX211/$W$233)*100</f>
        <v>0</v>
      </c>
      <c r="AZ211" s="113" t="str">
        <f>IF(AY211&lt;$P$8,"-",IF(AY211&gt;=$P$8,"v"))</f>
        <v>-</v>
      </c>
      <c r="BA211" s="113" t="str">
        <f>IF(AY211&lt;$P$8,"v",IF(AY211&gt;=$P$8,"-"))</f>
        <v>v</v>
      </c>
      <c r="BB211" s="114" t="str">
        <f>IF(AY211&gt;=$P$8+20,"Pengayaan",IF(AY211&gt;=$P$8,"Tuntas",IF(AY211&lt;$P$8,"Remedial")))</f>
        <v>Remedial</v>
      </c>
      <c r="BE211" s="22">
        <v>193</v>
      </c>
      <c r="BF211" s="82" t="str">
        <f t="shared" ref="BF211:BF228" si="3493">IFERROR(INDEX($G$19:$G$92,SUMPRODUCT(SMALL((($BB$19:$BB$92="Remedial")*$A$19:$A$92)+(($BB$19:$BB$92&lt;&gt;"Remedial")*1000),ROW($A193)))),"")</f>
        <v/>
      </c>
      <c r="BG211" s="110" t="s">
        <v>35</v>
      </c>
      <c r="BH211" s="22" t="s">
        <v>36</v>
      </c>
      <c r="BI211" s="22" t="s">
        <v>37</v>
      </c>
      <c r="BJ211" s="22" t="s">
        <v>38</v>
      </c>
      <c r="BN211" s="22">
        <v>193</v>
      </c>
      <c r="BO211" s="27" t="str">
        <f t="shared" ref="BO211:BO228" si="3494">IFERROR(INDEX($G$19:$G$92,SUMPRODUCT(SMALL((($BB$19:$BB$92="Pengayaan")*$A$19:$A$92)+(($BB$19:$BB$92&lt;&gt;"Pengayaan")*1000),ROW($A193)))),"")</f>
        <v/>
      </c>
      <c r="BP211" s="110" t="s">
        <v>35</v>
      </c>
      <c r="BQ211" s="22" t="s">
        <v>36</v>
      </c>
      <c r="BR211" s="22" t="s">
        <v>37</v>
      </c>
      <c r="BS211" s="22" t="s">
        <v>38</v>
      </c>
    </row>
    <row r="212" spans="1:71" x14ac:dyDescent="0.25">
      <c r="A212" s="38">
        <v>194</v>
      </c>
      <c r="B212" s="266">
        <f>HASIL!C203</f>
        <v>0</v>
      </c>
      <c r="C212" s="266"/>
      <c r="D212" s="255">
        <f>HASIL!E203</f>
        <v>0</v>
      </c>
      <c r="E212" s="256"/>
      <c r="F212" s="192">
        <f>HASIL!G203</f>
        <v>0</v>
      </c>
      <c r="G212" s="46">
        <f>HASIL!B203</f>
        <v>0</v>
      </c>
      <c r="H212" s="83">
        <f>HASIL!H203</f>
        <v>0</v>
      </c>
      <c r="I212" s="122">
        <f t="shared" ref="I212:I228" si="3495">H212</f>
        <v>0</v>
      </c>
      <c r="J212" s="83">
        <f>HASIL!J203</f>
        <v>0</v>
      </c>
      <c r="K212" s="122">
        <f t="shared" ref="K212" si="3496">J212</f>
        <v>0</v>
      </c>
      <c r="L212" s="83">
        <f>HASIL!L203</f>
        <v>0</v>
      </c>
      <c r="M212" s="122">
        <f t="shared" ref="M212" si="3497">L212</f>
        <v>0</v>
      </c>
      <c r="N212" s="83">
        <f>HASIL!N203</f>
        <v>0</v>
      </c>
      <c r="O212" s="122">
        <f t="shared" ref="O212" si="3498">N212</f>
        <v>0</v>
      </c>
      <c r="P212" s="83">
        <f>HASIL!P203</f>
        <v>0</v>
      </c>
      <c r="Q212" s="122">
        <f t="shared" ref="Q212" si="3499">P212</f>
        <v>0</v>
      </c>
      <c r="R212" s="83">
        <f>HASIL!R203</f>
        <v>0</v>
      </c>
      <c r="S212" s="122">
        <f t="shared" ref="S212" si="3500">R212</f>
        <v>0</v>
      </c>
      <c r="T212" s="83">
        <f>HASIL!T203</f>
        <v>0</v>
      </c>
      <c r="U212" s="122">
        <f t="shared" ref="U212" si="3501">T212</f>
        <v>0</v>
      </c>
      <c r="V212" s="83">
        <f>HASIL!V203</f>
        <v>0</v>
      </c>
      <c r="W212" s="122">
        <f t="shared" ref="W212" si="3502">V212</f>
        <v>0</v>
      </c>
      <c r="X212" s="83">
        <f>HASIL!X203</f>
        <v>0</v>
      </c>
      <c r="Y212" s="122">
        <f t="shared" ref="Y212" si="3503">X212</f>
        <v>0</v>
      </c>
      <c r="Z212" s="83">
        <f>HASIL!Z203</f>
        <v>0</v>
      </c>
      <c r="AA212" s="122">
        <f t="shared" ref="AA212" si="3504">Z212</f>
        <v>0</v>
      </c>
      <c r="AB212" s="83">
        <f>HASIL!AB203</f>
        <v>0</v>
      </c>
      <c r="AC212" s="122">
        <f t="shared" ref="AC212" si="3505">AB212</f>
        <v>0</v>
      </c>
      <c r="AD212" s="83">
        <f>HASIL!AD203</f>
        <v>0</v>
      </c>
      <c r="AE212" s="122">
        <f t="shared" ref="AE212" si="3506">AD212</f>
        <v>0</v>
      </c>
      <c r="AF212" s="83">
        <f>HASIL!AF203</f>
        <v>0</v>
      </c>
      <c r="AG212" s="122">
        <f t="shared" ref="AG212" si="3507">AF212</f>
        <v>0</v>
      </c>
      <c r="AH212" s="83">
        <f>HASIL!AH203</f>
        <v>0</v>
      </c>
      <c r="AI212" s="122">
        <f t="shared" ref="AI212" si="3508">AH212</f>
        <v>0</v>
      </c>
      <c r="AJ212" s="83">
        <f>HASIL!AJ203</f>
        <v>0</v>
      </c>
      <c r="AK212" s="122">
        <f t="shared" ref="AK212" si="3509">AJ212</f>
        <v>0</v>
      </c>
      <c r="AL212" s="83">
        <f>HASIL!AL203</f>
        <v>0</v>
      </c>
      <c r="AM212" s="122">
        <f t="shared" ref="AM212" si="3510">AL212</f>
        <v>0</v>
      </c>
      <c r="AN212" s="83">
        <f>HASIL!AN203</f>
        <v>0</v>
      </c>
      <c r="AO212" s="122">
        <f t="shared" ref="AO212" si="3511">AN212</f>
        <v>0</v>
      </c>
      <c r="AP212" s="83">
        <f>HASIL!AP203</f>
        <v>0</v>
      </c>
      <c r="AQ212" s="122">
        <f t="shared" ref="AQ212" si="3512">AP212</f>
        <v>0</v>
      </c>
      <c r="AR212" s="83">
        <f>HASIL!AR203</f>
        <v>0</v>
      </c>
      <c r="AS212" s="122">
        <f t="shared" ref="AS212" si="3513">AR212</f>
        <v>0</v>
      </c>
      <c r="AT212" s="83">
        <f>HASIL!AT203</f>
        <v>0</v>
      </c>
      <c r="AU212" s="122">
        <f t="shared" si="3491"/>
        <v>0</v>
      </c>
      <c r="AV212" s="47">
        <f>HASIL!AV203</f>
        <v>0</v>
      </c>
      <c r="AW212" s="47">
        <f>HASIL!AW203</f>
        <v>20</v>
      </c>
      <c r="AX212" s="23">
        <f>HASIL!AX203</f>
        <v>0</v>
      </c>
      <c r="AY212" s="24">
        <f t="shared" si="3492"/>
        <v>0</v>
      </c>
      <c r="AZ212" s="113" t="str">
        <f>IF(AY212&lt;$P$8,"-",IF(AY212&gt;=$P$8,"v"))</f>
        <v>-</v>
      </c>
      <c r="BA212" s="113" t="str">
        <f>IF(AY212&lt;$P$8,"v",IF(AY212&gt;=$P$8,"-"))</f>
        <v>v</v>
      </c>
      <c r="BB212" s="114" t="str">
        <f>IF(AY212&gt;=$P$8+20,"Pengayaan",IF(AY212&gt;=$P$8,"Tuntas",IF(AY212&lt;$P$8,"Remedial")))</f>
        <v>Remedial</v>
      </c>
      <c r="BE212" s="22">
        <v>194</v>
      </c>
      <c r="BF212" s="82" t="str">
        <f t="shared" si="3493"/>
        <v/>
      </c>
      <c r="BG212" s="110" t="s">
        <v>35</v>
      </c>
      <c r="BH212" s="22" t="s">
        <v>36</v>
      </c>
      <c r="BI212" s="22" t="s">
        <v>37</v>
      </c>
      <c r="BJ212" s="22" t="s">
        <v>38</v>
      </c>
      <c r="BN212" s="22">
        <v>194</v>
      </c>
      <c r="BO212" s="27" t="str">
        <f t="shared" si="3494"/>
        <v/>
      </c>
      <c r="BP212" s="110" t="s">
        <v>35</v>
      </c>
      <c r="BQ212" s="22" t="s">
        <v>36</v>
      </c>
      <c r="BR212" s="22" t="s">
        <v>37</v>
      </c>
      <c r="BS212" s="22" t="s">
        <v>38</v>
      </c>
    </row>
    <row r="213" spans="1:71" x14ac:dyDescent="0.25">
      <c r="A213" s="37">
        <v>195</v>
      </c>
      <c r="B213" s="266">
        <f>HASIL!C204</f>
        <v>0</v>
      </c>
      <c r="C213" s="266"/>
      <c r="D213" s="255">
        <f>HASIL!E204</f>
        <v>0</v>
      </c>
      <c r="E213" s="256"/>
      <c r="F213" s="192">
        <f>HASIL!G204</f>
        <v>0</v>
      </c>
      <c r="G213" s="46">
        <f>HASIL!B204</f>
        <v>0</v>
      </c>
      <c r="H213" s="83">
        <f>HASIL!H204</f>
        <v>0</v>
      </c>
      <c r="I213" s="122">
        <f t="shared" si="3495"/>
        <v>0</v>
      </c>
      <c r="J213" s="83">
        <f>HASIL!J204</f>
        <v>0</v>
      </c>
      <c r="K213" s="122">
        <f t="shared" ref="K213" si="3514">J213</f>
        <v>0</v>
      </c>
      <c r="L213" s="83">
        <f>HASIL!L204</f>
        <v>0</v>
      </c>
      <c r="M213" s="122">
        <f t="shared" ref="M213" si="3515">L213</f>
        <v>0</v>
      </c>
      <c r="N213" s="83">
        <f>HASIL!N204</f>
        <v>0</v>
      </c>
      <c r="O213" s="122">
        <f t="shared" ref="O213" si="3516">N213</f>
        <v>0</v>
      </c>
      <c r="P213" s="83">
        <f>HASIL!P204</f>
        <v>0</v>
      </c>
      <c r="Q213" s="122">
        <f t="shared" ref="Q213" si="3517">P213</f>
        <v>0</v>
      </c>
      <c r="R213" s="83">
        <f>HASIL!R204</f>
        <v>0</v>
      </c>
      <c r="S213" s="122">
        <f t="shared" ref="S213" si="3518">R213</f>
        <v>0</v>
      </c>
      <c r="T213" s="83">
        <f>HASIL!T204</f>
        <v>0</v>
      </c>
      <c r="U213" s="122">
        <f t="shared" ref="U213" si="3519">T213</f>
        <v>0</v>
      </c>
      <c r="V213" s="83">
        <f>HASIL!V204</f>
        <v>0</v>
      </c>
      <c r="W213" s="122">
        <f t="shared" ref="W213" si="3520">V213</f>
        <v>0</v>
      </c>
      <c r="X213" s="83">
        <f>HASIL!X204</f>
        <v>0</v>
      </c>
      <c r="Y213" s="122">
        <f t="shared" ref="Y213" si="3521">X213</f>
        <v>0</v>
      </c>
      <c r="Z213" s="83">
        <f>HASIL!Z204</f>
        <v>0</v>
      </c>
      <c r="AA213" s="122">
        <f t="shared" ref="AA213" si="3522">Z213</f>
        <v>0</v>
      </c>
      <c r="AB213" s="83">
        <f>HASIL!AB204</f>
        <v>0</v>
      </c>
      <c r="AC213" s="122">
        <f t="shared" ref="AC213" si="3523">AB213</f>
        <v>0</v>
      </c>
      <c r="AD213" s="83">
        <f>HASIL!AD204</f>
        <v>0</v>
      </c>
      <c r="AE213" s="122">
        <f t="shared" ref="AE213" si="3524">AD213</f>
        <v>0</v>
      </c>
      <c r="AF213" s="83">
        <f>HASIL!AF204</f>
        <v>0</v>
      </c>
      <c r="AG213" s="122">
        <f t="shared" ref="AG213" si="3525">AF213</f>
        <v>0</v>
      </c>
      <c r="AH213" s="83">
        <f>HASIL!AH204</f>
        <v>0</v>
      </c>
      <c r="AI213" s="122">
        <f t="shared" ref="AI213" si="3526">AH213</f>
        <v>0</v>
      </c>
      <c r="AJ213" s="83">
        <f>HASIL!AJ204</f>
        <v>0</v>
      </c>
      <c r="AK213" s="122">
        <f t="shared" ref="AK213" si="3527">AJ213</f>
        <v>0</v>
      </c>
      <c r="AL213" s="83">
        <f>HASIL!AL204</f>
        <v>0</v>
      </c>
      <c r="AM213" s="122">
        <f t="shared" ref="AM213" si="3528">AL213</f>
        <v>0</v>
      </c>
      <c r="AN213" s="83">
        <f>HASIL!AN204</f>
        <v>0</v>
      </c>
      <c r="AO213" s="122">
        <f t="shared" ref="AO213" si="3529">AN213</f>
        <v>0</v>
      </c>
      <c r="AP213" s="83">
        <f>HASIL!AP204</f>
        <v>0</v>
      </c>
      <c r="AQ213" s="122">
        <f t="shared" ref="AQ213" si="3530">AP213</f>
        <v>0</v>
      </c>
      <c r="AR213" s="83">
        <f>HASIL!AR204</f>
        <v>0</v>
      </c>
      <c r="AS213" s="122">
        <f t="shared" ref="AS213" si="3531">AR213</f>
        <v>0</v>
      </c>
      <c r="AT213" s="83">
        <f>HASIL!AT204</f>
        <v>0</v>
      </c>
      <c r="AU213" s="122">
        <f t="shared" si="3491"/>
        <v>0</v>
      </c>
      <c r="AV213" s="47">
        <f>HASIL!AV204</f>
        <v>0</v>
      </c>
      <c r="AW213" s="47">
        <f>HASIL!AW204</f>
        <v>20</v>
      </c>
      <c r="AX213" s="23">
        <f>HASIL!AX204</f>
        <v>0</v>
      </c>
      <c r="AY213" s="24">
        <f t="shared" si="3492"/>
        <v>0</v>
      </c>
      <c r="AZ213" s="113" t="str">
        <f>IF(AY213&lt;$P$8,"-",IF(AY213&gt;=$P$8,"v"))</f>
        <v>-</v>
      </c>
      <c r="BA213" s="113" t="str">
        <f>IF(AY213&lt;$P$8,"v",IF(AY213&gt;=$P$8,"-"))</f>
        <v>v</v>
      </c>
      <c r="BB213" s="114" t="str">
        <f>IF(AY213&gt;=$P$8+20,"Pengayaan",IF(AY213&gt;=$P$8,"Tuntas",IF(AY213&lt;$P$8,"Remedial")))</f>
        <v>Remedial</v>
      </c>
      <c r="BE213" s="22">
        <v>195</v>
      </c>
      <c r="BF213" s="82" t="str">
        <f t="shared" si="3493"/>
        <v/>
      </c>
      <c r="BG213" s="110" t="s">
        <v>35</v>
      </c>
      <c r="BH213" s="22" t="s">
        <v>36</v>
      </c>
      <c r="BI213" s="22" t="s">
        <v>37</v>
      </c>
      <c r="BJ213" s="22" t="s">
        <v>38</v>
      </c>
      <c r="BN213" s="22">
        <v>195</v>
      </c>
      <c r="BO213" s="27" t="str">
        <f t="shared" si="3494"/>
        <v/>
      </c>
      <c r="BP213" s="110" t="s">
        <v>35</v>
      </c>
      <c r="BQ213" s="22" t="s">
        <v>36</v>
      </c>
      <c r="BR213" s="22" t="s">
        <v>37</v>
      </c>
      <c r="BS213" s="22" t="s">
        <v>38</v>
      </c>
    </row>
    <row r="214" spans="1:71" x14ac:dyDescent="0.25">
      <c r="A214" s="38">
        <v>196</v>
      </c>
      <c r="B214" s="266">
        <f>HASIL!C205</f>
        <v>0</v>
      </c>
      <c r="C214" s="266"/>
      <c r="D214" s="255">
        <f>HASIL!E205</f>
        <v>0</v>
      </c>
      <c r="E214" s="256"/>
      <c r="F214" s="192">
        <f>HASIL!G205</f>
        <v>0</v>
      </c>
      <c r="G214" s="46">
        <f>HASIL!B205</f>
        <v>0</v>
      </c>
      <c r="H214" s="83">
        <f>HASIL!H205</f>
        <v>0</v>
      </c>
      <c r="I214" s="122">
        <f t="shared" si="3495"/>
        <v>0</v>
      </c>
      <c r="J214" s="83">
        <f>HASIL!J205</f>
        <v>0</v>
      </c>
      <c r="K214" s="122">
        <f t="shared" ref="K214" si="3532">J214</f>
        <v>0</v>
      </c>
      <c r="L214" s="83">
        <f>HASIL!L205</f>
        <v>0</v>
      </c>
      <c r="M214" s="122">
        <f t="shared" ref="M214" si="3533">L214</f>
        <v>0</v>
      </c>
      <c r="N214" s="83">
        <f>HASIL!N205</f>
        <v>0</v>
      </c>
      <c r="O214" s="122">
        <f t="shared" ref="O214" si="3534">N214</f>
        <v>0</v>
      </c>
      <c r="P214" s="83">
        <f>HASIL!P205</f>
        <v>0</v>
      </c>
      <c r="Q214" s="122">
        <f t="shared" ref="Q214" si="3535">P214</f>
        <v>0</v>
      </c>
      <c r="R214" s="83">
        <f>HASIL!R205</f>
        <v>0</v>
      </c>
      <c r="S214" s="122">
        <f t="shared" ref="S214" si="3536">R214</f>
        <v>0</v>
      </c>
      <c r="T214" s="83">
        <f>HASIL!T205</f>
        <v>0</v>
      </c>
      <c r="U214" s="122">
        <f t="shared" ref="U214" si="3537">T214</f>
        <v>0</v>
      </c>
      <c r="V214" s="83">
        <f>HASIL!V205</f>
        <v>0</v>
      </c>
      <c r="W214" s="122">
        <f t="shared" ref="W214" si="3538">V214</f>
        <v>0</v>
      </c>
      <c r="X214" s="83">
        <f>HASIL!X205</f>
        <v>0</v>
      </c>
      <c r="Y214" s="122">
        <f t="shared" ref="Y214" si="3539">X214</f>
        <v>0</v>
      </c>
      <c r="Z214" s="83">
        <f>HASIL!Z205</f>
        <v>0</v>
      </c>
      <c r="AA214" s="122">
        <f t="shared" ref="AA214" si="3540">Z214</f>
        <v>0</v>
      </c>
      <c r="AB214" s="83">
        <f>HASIL!AB205</f>
        <v>0</v>
      </c>
      <c r="AC214" s="122">
        <f t="shared" ref="AC214" si="3541">AB214</f>
        <v>0</v>
      </c>
      <c r="AD214" s="83">
        <f>HASIL!AD205</f>
        <v>0</v>
      </c>
      <c r="AE214" s="122">
        <f t="shared" ref="AE214" si="3542">AD214</f>
        <v>0</v>
      </c>
      <c r="AF214" s="83">
        <f>HASIL!AF205</f>
        <v>0</v>
      </c>
      <c r="AG214" s="122">
        <f t="shared" ref="AG214" si="3543">AF214</f>
        <v>0</v>
      </c>
      <c r="AH214" s="83">
        <f>HASIL!AH205</f>
        <v>0</v>
      </c>
      <c r="AI214" s="122">
        <f t="shared" ref="AI214" si="3544">AH214</f>
        <v>0</v>
      </c>
      <c r="AJ214" s="83">
        <f>HASIL!AJ205</f>
        <v>0</v>
      </c>
      <c r="AK214" s="122">
        <f t="shared" ref="AK214" si="3545">AJ214</f>
        <v>0</v>
      </c>
      <c r="AL214" s="83">
        <f>HASIL!AL205</f>
        <v>0</v>
      </c>
      <c r="AM214" s="122">
        <f t="shared" ref="AM214" si="3546">AL214</f>
        <v>0</v>
      </c>
      <c r="AN214" s="83">
        <f>HASIL!AN205</f>
        <v>0</v>
      </c>
      <c r="AO214" s="122">
        <f t="shared" ref="AO214" si="3547">AN214</f>
        <v>0</v>
      </c>
      <c r="AP214" s="83">
        <f>HASIL!AP205</f>
        <v>0</v>
      </c>
      <c r="AQ214" s="122">
        <f t="shared" ref="AQ214" si="3548">AP214</f>
        <v>0</v>
      </c>
      <c r="AR214" s="83">
        <f>HASIL!AR205</f>
        <v>0</v>
      </c>
      <c r="AS214" s="122">
        <f t="shared" ref="AS214" si="3549">AR214</f>
        <v>0</v>
      </c>
      <c r="AT214" s="83">
        <f>HASIL!AT205</f>
        <v>0</v>
      </c>
      <c r="AU214" s="122">
        <f t="shared" si="3491"/>
        <v>0</v>
      </c>
      <c r="AV214" s="47">
        <f>HASIL!AV205</f>
        <v>0</v>
      </c>
      <c r="AW214" s="47">
        <f>HASIL!AW205</f>
        <v>20</v>
      </c>
      <c r="AX214" s="23">
        <f>HASIL!AX205</f>
        <v>0</v>
      </c>
      <c r="AY214" s="24">
        <f t="shared" si="3492"/>
        <v>0</v>
      </c>
      <c r="AZ214" s="113" t="str">
        <f>IF(AY214&lt;$P$8,"-",IF(AY214&gt;=$P$8,"v"))</f>
        <v>-</v>
      </c>
      <c r="BA214" s="113" t="str">
        <f>IF(AY214&lt;$P$8,"v",IF(AY214&gt;=$P$8,"-"))</f>
        <v>v</v>
      </c>
      <c r="BB214" s="114" t="str">
        <f>IF(AY214&gt;=$P$8+20,"Pengayaan",IF(AY214&gt;=$P$8,"Tuntas",IF(AY214&lt;$P$8,"Remedial")))</f>
        <v>Remedial</v>
      </c>
      <c r="BE214" s="22">
        <v>196</v>
      </c>
      <c r="BF214" s="82" t="str">
        <f t="shared" si="3493"/>
        <v/>
      </c>
      <c r="BG214" s="110" t="s">
        <v>35</v>
      </c>
      <c r="BH214" s="22" t="s">
        <v>36</v>
      </c>
      <c r="BI214" s="22" t="s">
        <v>37</v>
      </c>
      <c r="BJ214" s="22" t="s">
        <v>38</v>
      </c>
      <c r="BN214" s="22">
        <v>196</v>
      </c>
      <c r="BO214" s="27" t="str">
        <f t="shared" si="3494"/>
        <v/>
      </c>
      <c r="BP214" s="110" t="s">
        <v>35</v>
      </c>
      <c r="BQ214" s="22" t="s">
        <v>36</v>
      </c>
      <c r="BR214" s="22" t="s">
        <v>37</v>
      </c>
      <c r="BS214" s="22" t="s">
        <v>38</v>
      </c>
    </row>
    <row r="215" spans="1:71" x14ac:dyDescent="0.25">
      <c r="A215" s="37">
        <v>197</v>
      </c>
      <c r="B215" s="266">
        <f>HASIL!C206</f>
        <v>0</v>
      </c>
      <c r="C215" s="266"/>
      <c r="D215" s="255">
        <f>HASIL!E206</f>
        <v>0</v>
      </c>
      <c r="E215" s="256"/>
      <c r="F215" s="192">
        <f>HASIL!G206</f>
        <v>0</v>
      </c>
      <c r="G215" s="46">
        <f>HASIL!B206</f>
        <v>0</v>
      </c>
      <c r="H215" s="83">
        <f>HASIL!H206</f>
        <v>0</v>
      </c>
      <c r="I215" s="122">
        <f t="shared" si="3495"/>
        <v>0</v>
      </c>
      <c r="J215" s="83">
        <f>HASIL!J206</f>
        <v>0</v>
      </c>
      <c r="K215" s="122">
        <f t="shared" ref="K215" si="3550">J215</f>
        <v>0</v>
      </c>
      <c r="L215" s="83">
        <f>HASIL!L206</f>
        <v>0</v>
      </c>
      <c r="M215" s="122">
        <f t="shared" ref="M215" si="3551">L215</f>
        <v>0</v>
      </c>
      <c r="N215" s="83">
        <f>HASIL!N206</f>
        <v>0</v>
      </c>
      <c r="O215" s="122">
        <f t="shared" ref="O215" si="3552">N215</f>
        <v>0</v>
      </c>
      <c r="P215" s="83">
        <f>HASIL!P206</f>
        <v>0</v>
      </c>
      <c r="Q215" s="122">
        <f t="shared" ref="Q215" si="3553">P215</f>
        <v>0</v>
      </c>
      <c r="R215" s="83">
        <f>HASIL!R206</f>
        <v>0</v>
      </c>
      <c r="S215" s="122">
        <f t="shared" ref="S215" si="3554">R215</f>
        <v>0</v>
      </c>
      <c r="T215" s="83">
        <f>HASIL!T206</f>
        <v>0</v>
      </c>
      <c r="U215" s="122">
        <f t="shared" ref="U215" si="3555">T215</f>
        <v>0</v>
      </c>
      <c r="V215" s="83">
        <f>HASIL!V206</f>
        <v>0</v>
      </c>
      <c r="W215" s="122">
        <f t="shared" ref="W215" si="3556">V215</f>
        <v>0</v>
      </c>
      <c r="X215" s="83">
        <f>HASIL!X206</f>
        <v>0</v>
      </c>
      <c r="Y215" s="122">
        <f t="shared" ref="Y215" si="3557">X215</f>
        <v>0</v>
      </c>
      <c r="Z215" s="83">
        <f>HASIL!Z206</f>
        <v>0</v>
      </c>
      <c r="AA215" s="122">
        <f t="shared" ref="AA215" si="3558">Z215</f>
        <v>0</v>
      </c>
      <c r="AB215" s="83">
        <f>HASIL!AB206</f>
        <v>0</v>
      </c>
      <c r="AC215" s="122">
        <f t="shared" ref="AC215" si="3559">AB215</f>
        <v>0</v>
      </c>
      <c r="AD215" s="83">
        <f>HASIL!AD206</f>
        <v>0</v>
      </c>
      <c r="AE215" s="122">
        <f t="shared" ref="AE215" si="3560">AD215</f>
        <v>0</v>
      </c>
      <c r="AF215" s="83">
        <f>HASIL!AF206</f>
        <v>0</v>
      </c>
      <c r="AG215" s="122">
        <f t="shared" ref="AG215" si="3561">AF215</f>
        <v>0</v>
      </c>
      <c r="AH215" s="83">
        <f>HASIL!AH206</f>
        <v>0</v>
      </c>
      <c r="AI215" s="122">
        <f t="shared" ref="AI215" si="3562">AH215</f>
        <v>0</v>
      </c>
      <c r="AJ215" s="83">
        <f>HASIL!AJ206</f>
        <v>0</v>
      </c>
      <c r="AK215" s="122">
        <f t="shared" ref="AK215" si="3563">AJ215</f>
        <v>0</v>
      </c>
      <c r="AL215" s="83">
        <f>HASIL!AL206</f>
        <v>0</v>
      </c>
      <c r="AM215" s="122">
        <f t="shared" ref="AM215" si="3564">AL215</f>
        <v>0</v>
      </c>
      <c r="AN215" s="83">
        <f>HASIL!AN206</f>
        <v>0</v>
      </c>
      <c r="AO215" s="122">
        <f t="shared" ref="AO215" si="3565">AN215</f>
        <v>0</v>
      </c>
      <c r="AP215" s="83">
        <f>HASIL!AP206</f>
        <v>0</v>
      </c>
      <c r="AQ215" s="122">
        <f t="shared" ref="AQ215" si="3566">AP215</f>
        <v>0</v>
      </c>
      <c r="AR215" s="83">
        <f>HASIL!AR206</f>
        <v>0</v>
      </c>
      <c r="AS215" s="122">
        <f t="shared" ref="AS215" si="3567">AR215</f>
        <v>0</v>
      </c>
      <c r="AT215" s="83">
        <f>HASIL!AT206</f>
        <v>0</v>
      </c>
      <c r="AU215" s="122">
        <f t="shared" si="3491"/>
        <v>0</v>
      </c>
      <c r="AV215" s="47">
        <f>HASIL!AV206</f>
        <v>0</v>
      </c>
      <c r="AW215" s="47">
        <f>HASIL!AW206</f>
        <v>20</v>
      </c>
      <c r="AX215" s="23">
        <f>HASIL!AX206</f>
        <v>0</v>
      </c>
      <c r="AY215" s="24">
        <f t="shared" si="3492"/>
        <v>0</v>
      </c>
      <c r="AZ215" s="113" t="str">
        <f>IF(AY215&lt;$P$8,"-",IF(AY215&gt;=$P$8,"v"))</f>
        <v>-</v>
      </c>
      <c r="BA215" s="113" t="str">
        <f>IF(AY215&lt;$P$8,"v",IF(AY215&gt;=$P$8,"-"))</f>
        <v>v</v>
      </c>
      <c r="BB215" s="114" t="str">
        <f>IF(AY215&gt;=$P$8+20,"Pengayaan",IF(AY215&gt;=$P$8,"Tuntas",IF(AY215&lt;$P$8,"Remedial")))</f>
        <v>Remedial</v>
      </c>
      <c r="BE215" s="22">
        <v>197</v>
      </c>
      <c r="BF215" s="82" t="str">
        <f t="shared" si="3493"/>
        <v/>
      </c>
      <c r="BG215" s="110" t="s">
        <v>35</v>
      </c>
      <c r="BH215" s="22" t="s">
        <v>36</v>
      </c>
      <c r="BI215" s="22" t="s">
        <v>37</v>
      </c>
      <c r="BJ215" s="22" t="s">
        <v>38</v>
      </c>
      <c r="BN215" s="22">
        <v>197</v>
      </c>
      <c r="BO215" s="27" t="str">
        <f t="shared" si="3494"/>
        <v/>
      </c>
      <c r="BP215" s="110" t="s">
        <v>35</v>
      </c>
      <c r="BQ215" s="22" t="s">
        <v>36</v>
      </c>
      <c r="BR215" s="22" t="s">
        <v>37</v>
      </c>
      <c r="BS215" s="22" t="s">
        <v>38</v>
      </c>
    </row>
    <row r="216" spans="1:71" x14ac:dyDescent="0.25">
      <c r="A216" s="38">
        <v>198</v>
      </c>
      <c r="B216" s="266">
        <f>HASIL!C207</f>
        <v>0</v>
      </c>
      <c r="C216" s="266"/>
      <c r="D216" s="255">
        <f>HASIL!E207</f>
        <v>0</v>
      </c>
      <c r="E216" s="256"/>
      <c r="F216" s="192">
        <f>HASIL!G207</f>
        <v>0</v>
      </c>
      <c r="G216" s="46">
        <f>HASIL!B207</f>
        <v>0</v>
      </c>
      <c r="H216" s="83">
        <f>HASIL!H207</f>
        <v>0</v>
      </c>
      <c r="I216" s="122">
        <f t="shared" si="3495"/>
        <v>0</v>
      </c>
      <c r="J216" s="83">
        <f>HASIL!J207</f>
        <v>0</v>
      </c>
      <c r="K216" s="122">
        <f t="shared" ref="K216" si="3568">J216</f>
        <v>0</v>
      </c>
      <c r="L216" s="83">
        <f>HASIL!L207</f>
        <v>0</v>
      </c>
      <c r="M216" s="122">
        <f t="shared" ref="M216" si="3569">L216</f>
        <v>0</v>
      </c>
      <c r="N216" s="83">
        <f>HASIL!N207</f>
        <v>0</v>
      </c>
      <c r="O216" s="122">
        <f t="shared" ref="O216" si="3570">N216</f>
        <v>0</v>
      </c>
      <c r="P216" s="83">
        <f>HASIL!P207</f>
        <v>0</v>
      </c>
      <c r="Q216" s="122">
        <f t="shared" ref="Q216" si="3571">P216</f>
        <v>0</v>
      </c>
      <c r="R216" s="83">
        <f>HASIL!R207</f>
        <v>0</v>
      </c>
      <c r="S216" s="122">
        <f t="shared" ref="S216" si="3572">R216</f>
        <v>0</v>
      </c>
      <c r="T216" s="83">
        <f>HASIL!T207</f>
        <v>0</v>
      </c>
      <c r="U216" s="122">
        <f t="shared" ref="U216" si="3573">T216</f>
        <v>0</v>
      </c>
      <c r="V216" s="83">
        <f>HASIL!V207</f>
        <v>0</v>
      </c>
      <c r="W216" s="122">
        <f t="shared" ref="W216" si="3574">V216</f>
        <v>0</v>
      </c>
      <c r="X216" s="83">
        <f>HASIL!X207</f>
        <v>0</v>
      </c>
      <c r="Y216" s="122">
        <f t="shared" ref="Y216" si="3575">X216</f>
        <v>0</v>
      </c>
      <c r="Z216" s="83">
        <f>HASIL!Z207</f>
        <v>0</v>
      </c>
      <c r="AA216" s="122">
        <f t="shared" ref="AA216" si="3576">Z216</f>
        <v>0</v>
      </c>
      <c r="AB216" s="83">
        <f>HASIL!AB207</f>
        <v>0</v>
      </c>
      <c r="AC216" s="122">
        <f t="shared" ref="AC216" si="3577">AB216</f>
        <v>0</v>
      </c>
      <c r="AD216" s="83">
        <f>HASIL!AD207</f>
        <v>0</v>
      </c>
      <c r="AE216" s="122">
        <f t="shared" ref="AE216" si="3578">AD216</f>
        <v>0</v>
      </c>
      <c r="AF216" s="83">
        <f>HASIL!AF207</f>
        <v>0</v>
      </c>
      <c r="AG216" s="122">
        <f t="shared" ref="AG216" si="3579">AF216</f>
        <v>0</v>
      </c>
      <c r="AH216" s="83">
        <f>HASIL!AH207</f>
        <v>0</v>
      </c>
      <c r="AI216" s="122">
        <f t="shared" ref="AI216" si="3580">AH216</f>
        <v>0</v>
      </c>
      <c r="AJ216" s="83">
        <f>HASIL!AJ207</f>
        <v>0</v>
      </c>
      <c r="AK216" s="122">
        <f t="shared" ref="AK216" si="3581">AJ216</f>
        <v>0</v>
      </c>
      <c r="AL216" s="83">
        <f>HASIL!AL207</f>
        <v>0</v>
      </c>
      <c r="AM216" s="122">
        <f t="shared" ref="AM216" si="3582">AL216</f>
        <v>0</v>
      </c>
      <c r="AN216" s="83">
        <f>HASIL!AN207</f>
        <v>0</v>
      </c>
      <c r="AO216" s="122">
        <f t="shared" ref="AO216" si="3583">AN216</f>
        <v>0</v>
      </c>
      <c r="AP216" s="83">
        <f>HASIL!AP207</f>
        <v>0</v>
      </c>
      <c r="AQ216" s="122">
        <f t="shared" ref="AQ216" si="3584">AP216</f>
        <v>0</v>
      </c>
      <c r="AR216" s="83">
        <f>HASIL!AR207</f>
        <v>0</v>
      </c>
      <c r="AS216" s="122">
        <f t="shared" ref="AS216" si="3585">AR216</f>
        <v>0</v>
      </c>
      <c r="AT216" s="83">
        <f>HASIL!AT207</f>
        <v>0</v>
      </c>
      <c r="AU216" s="122">
        <f t="shared" si="3491"/>
        <v>0</v>
      </c>
      <c r="AV216" s="47">
        <f>HASIL!AV207</f>
        <v>0</v>
      </c>
      <c r="AW216" s="47">
        <f>HASIL!AW207</f>
        <v>20</v>
      </c>
      <c r="AX216" s="23">
        <f>HASIL!AX207</f>
        <v>0</v>
      </c>
      <c r="AY216" s="24">
        <f t="shared" si="3492"/>
        <v>0</v>
      </c>
      <c r="AZ216" s="113" t="str">
        <f>IF(AY216&lt;$P$8,"-",IF(AY216&gt;=$P$8,"v"))</f>
        <v>-</v>
      </c>
      <c r="BA216" s="113" t="str">
        <f>IF(AY216&lt;$P$8,"v",IF(AY216&gt;=$P$8,"-"))</f>
        <v>v</v>
      </c>
      <c r="BB216" s="114" t="str">
        <f>IF(AY216&gt;=$P$8+20,"Pengayaan",IF(AY216&gt;=$P$8,"Tuntas",IF(AY216&lt;$P$8,"Remedial")))</f>
        <v>Remedial</v>
      </c>
      <c r="BE216" s="22">
        <v>198</v>
      </c>
      <c r="BF216" s="82" t="str">
        <f t="shared" si="3493"/>
        <v/>
      </c>
      <c r="BG216" s="110" t="s">
        <v>35</v>
      </c>
      <c r="BH216" s="22" t="s">
        <v>36</v>
      </c>
      <c r="BI216" s="22" t="s">
        <v>37</v>
      </c>
      <c r="BJ216" s="22" t="s">
        <v>38</v>
      </c>
      <c r="BN216" s="22">
        <v>198</v>
      </c>
      <c r="BO216" s="27" t="str">
        <f t="shared" si="3494"/>
        <v/>
      </c>
      <c r="BP216" s="110" t="s">
        <v>35</v>
      </c>
      <c r="BQ216" s="22" t="s">
        <v>36</v>
      </c>
      <c r="BR216" s="22" t="s">
        <v>37</v>
      </c>
      <c r="BS216" s="22" t="s">
        <v>38</v>
      </c>
    </row>
    <row r="217" spans="1:71" x14ac:dyDescent="0.25">
      <c r="A217" s="37">
        <v>199</v>
      </c>
      <c r="B217" s="266">
        <f>HASIL!C208</f>
        <v>0</v>
      </c>
      <c r="C217" s="266"/>
      <c r="D217" s="255">
        <f>HASIL!E208</f>
        <v>0</v>
      </c>
      <c r="E217" s="256"/>
      <c r="F217" s="192">
        <f>HASIL!G208</f>
        <v>0</v>
      </c>
      <c r="G217" s="46">
        <f>HASIL!B208</f>
        <v>0</v>
      </c>
      <c r="H217" s="83">
        <f>HASIL!H208</f>
        <v>0</v>
      </c>
      <c r="I217" s="122">
        <f t="shared" si="3495"/>
        <v>0</v>
      </c>
      <c r="J217" s="83">
        <f>HASIL!J208</f>
        <v>0</v>
      </c>
      <c r="K217" s="122">
        <f t="shared" ref="K217" si="3586">J217</f>
        <v>0</v>
      </c>
      <c r="L217" s="83">
        <f>HASIL!L208</f>
        <v>0</v>
      </c>
      <c r="M217" s="122">
        <f t="shared" ref="M217" si="3587">L217</f>
        <v>0</v>
      </c>
      <c r="N217" s="83">
        <f>HASIL!N208</f>
        <v>0</v>
      </c>
      <c r="O217" s="122">
        <f t="shared" ref="O217" si="3588">N217</f>
        <v>0</v>
      </c>
      <c r="P217" s="83">
        <f>HASIL!P208</f>
        <v>0</v>
      </c>
      <c r="Q217" s="122">
        <f t="shared" ref="Q217" si="3589">P217</f>
        <v>0</v>
      </c>
      <c r="R217" s="83">
        <f>HASIL!R208</f>
        <v>0</v>
      </c>
      <c r="S217" s="122">
        <f t="shared" ref="S217" si="3590">R217</f>
        <v>0</v>
      </c>
      <c r="T217" s="83">
        <f>HASIL!T208</f>
        <v>0</v>
      </c>
      <c r="U217" s="122">
        <f t="shared" ref="U217" si="3591">T217</f>
        <v>0</v>
      </c>
      <c r="V217" s="83">
        <f>HASIL!V208</f>
        <v>0</v>
      </c>
      <c r="W217" s="122">
        <f t="shared" ref="W217" si="3592">V217</f>
        <v>0</v>
      </c>
      <c r="X217" s="83">
        <f>HASIL!X208</f>
        <v>0</v>
      </c>
      <c r="Y217" s="122">
        <f t="shared" ref="Y217" si="3593">X217</f>
        <v>0</v>
      </c>
      <c r="Z217" s="83">
        <f>HASIL!Z208</f>
        <v>0</v>
      </c>
      <c r="AA217" s="122">
        <f t="shared" ref="AA217" si="3594">Z217</f>
        <v>0</v>
      </c>
      <c r="AB217" s="83">
        <f>HASIL!AB208</f>
        <v>0</v>
      </c>
      <c r="AC217" s="122">
        <f t="shared" ref="AC217" si="3595">AB217</f>
        <v>0</v>
      </c>
      <c r="AD217" s="83">
        <f>HASIL!AD208</f>
        <v>0</v>
      </c>
      <c r="AE217" s="122">
        <f t="shared" ref="AE217" si="3596">AD217</f>
        <v>0</v>
      </c>
      <c r="AF217" s="83">
        <f>HASIL!AF208</f>
        <v>0</v>
      </c>
      <c r="AG217" s="122">
        <f t="shared" ref="AG217" si="3597">AF217</f>
        <v>0</v>
      </c>
      <c r="AH217" s="83">
        <f>HASIL!AH208</f>
        <v>0</v>
      </c>
      <c r="AI217" s="122">
        <f t="shared" ref="AI217" si="3598">AH217</f>
        <v>0</v>
      </c>
      <c r="AJ217" s="83">
        <f>HASIL!AJ208</f>
        <v>0</v>
      </c>
      <c r="AK217" s="122">
        <f t="shared" ref="AK217" si="3599">AJ217</f>
        <v>0</v>
      </c>
      <c r="AL217" s="83">
        <f>HASIL!AL208</f>
        <v>0</v>
      </c>
      <c r="AM217" s="122">
        <f t="shared" ref="AM217" si="3600">AL217</f>
        <v>0</v>
      </c>
      <c r="AN217" s="83">
        <f>HASIL!AN208</f>
        <v>0</v>
      </c>
      <c r="AO217" s="122">
        <f t="shared" ref="AO217" si="3601">AN217</f>
        <v>0</v>
      </c>
      <c r="AP217" s="83">
        <f>HASIL!AP208</f>
        <v>0</v>
      </c>
      <c r="AQ217" s="122">
        <f t="shared" ref="AQ217" si="3602">AP217</f>
        <v>0</v>
      </c>
      <c r="AR217" s="83">
        <f>HASIL!AR208</f>
        <v>0</v>
      </c>
      <c r="AS217" s="122">
        <f t="shared" ref="AS217" si="3603">AR217</f>
        <v>0</v>
      </c>
      <c r="AT217" s="83">
        <f>HASIL!AT208</f>
        <v>0</v>
      </c>
      <c r="AU217" s="122">
        <f t="shared" si="3491"/>
        <v>0</v>
      </c>
      <c r="AV217" s="47">
        <f>HASIL!AV208</f>
        <v>0</v>
      </c>
      <c r="AW217" s="47">
        <f>HASIL!AW208</f>
        <v>20</v>
      </c>
      <c r="AX217" s="23">
        <f>HASIL!AX208</f>
        <v>0</v>
      </c>
      <c r="AY217" s="24">
        <f t="shared" si="3492"/>
        <v>0</v>
      </c>
      <c r="AZ217" s="113" t="str">
        <f>IF(AY217&lt;$P$8,"-",IF(AY217&gt;=$P$8,"v"))</f>
        <v>-</v>
      </c>
      <c r="BA217" s="113" t="str">
        <f>IF(AY217&lt;$P$8,"v",IF(AY217&gt;=$P$8,"-"))</f>
        <v>v</v>
      </c>
      <c r="BB217" s="114" t="str">
        <f>IF(AY217&gt;=$P$8+20,"Pengayaan",IF(AY217&gt;=$P$8,"Tuntas",IF(AY217&lt;$P$8,"Remedial")))</f>
        <v>Remedial</v>
      </c>
      <c r="BE217" s="22">
        <v>199</v>
      </c>
      <c r="BF217" s="82" t="str">
        <f t="shared" si="3493"/>
        <v/>
      </c>
      <c r="BG217" s="110" t="s">
        <v>35</v>
      </c>
      <c r="BH217" s="22" t="s">
        <v>36</v>
      </c>
      <c r="BI217" s="22" t="s">
        <v>37</v>
      </c>
      <c r="BJ217" s="22" t="s">
        <v>38</v>
      </c>
      <c r="BN217" s="22">
        <v>199</v>
      </c>
      <c r="BO217" s="27" t="str">
        <f t="shared" si="3494"/>
        <v/>
      </c>
      <c r="BP217" s="110" t="s">
        <v>35</v>
      </c>
      <c r="BQ217" s="22" t="s">
        <v>36</v>
      </c>
      <c r="BR217" s="22" t="s">
        <v>37</v>
      </c>
      <c r="BS217" s="22" t="s">
        <v>38</v>
      </c>
    </row>
    <row r="218" spans="1:71" x14ac:dyDescent="0.25">
      <c r="A218" s="38">
        <v>200</v>
      </c>
      <c r="B218" s="266">
        <f>HASIL!C209</f>
        <v>0</v>
      </c>
      <c r="C218" s="266"/>
      <c r="D218" s="255">
        <f>HASIL!E209</f>
        <v>0</v>
      </c>
      <c r="E218" s="256"/>
      <c r="F218" s="192">
        <f>HASIL!G209</f>
        <v>0</v>
      </c>
      <c r="G218" s="46">
        <f>HASIL!B209</f>
        <v>0</v>
      </c>
      <c r="H218" s="83">
        <f>HASIL!H209</f>
        <v>0</v>
      </c>
      <c r="I218" s="122">
        <f t="shared" si="3495"/>
        <v>0</v>
      </c>
      <c r="J218" s="83">
        <f>HASIL!J209</f>
        <v>0</v>
      </c>
      <c r="K218" s="122">
        <f t="shared" ref="K218" si="3604">J218</f>
        <v>0</v>
      </c>
      <c r="L218" s="83">
        <f>HASIL!L209</f>
        <v>0</v>
      </c>
      <c r="M218" s="122">
        <f t="shared" ref="M218" si="3605">L218</f>
        <v>0</v>
      </c>
      <c r="N218" s="83">
        <f>HASIL!N209</f>
        <v>0</v>
      </c>
      <c r="O218" s="122">
        <f t="shared" ref="O218" si="3606">N218</f>
        <v>0</v>
      </c>
      <c r="P218" s="83">
        <f>HASIL!P209</f>
        <v>0</v>
      </c>
      <c r="Q218" s="122">
        <f t="shared" ref="Q218" si="3607">P218</f>
        <v>0</v>
      </c>
      <c r="R218" s="83">
        <f>HASIL!R209</f>
        <v>0</v>
      </c>
      <c r="S218" s="122">
        <f t="shared" ref="S218" si="3608">R218</f>
        <v>0</v>
      </c>
      <c r="T218" s="83">
        <f>HASIL!T209</f>
        <v>0</v>
      </c>
      <c r="U218" s="122">
        <f t="shared" ref="U218" si="3609">T218</f>
        <v>0</v>
      </c>
      <c r="V218" s="83">
        <f>HASIL!V209</f>
        <v>0</v>
      </c>
      <c r="W218" s="122">
        <f t="shared" ref="W218" si="3610">V218</f>
        <v>0</v>
      </c>
      <c r="X218" s="83">
        <f>HASIL!X209</f>
        <v>0</v>
      </c>
      <c r="Y218" s="122">
        <f t="shared" ref="Y218" si="3611">X218</f>
        <v>0</v>
      </c>
      <c r="Z218" s="83">
        <f>HASIL!Z209</f>
        <v>0</v>
      </c>
      <c r="AA218" s="122">
        <f t="shared" ref="AA218" si="3612">Z218</f>
        <v>0</v>
      </c>
      <c r="AB218" s="83">
        <f>HASIL!AB209</f>
        <v>0</v>
      </c>
      <c r="AC218" s="122">
        <f t="shared" ref="AC218" si="3613">AB218</f>
        <v>0</v>
      </c>
      <c r="AD218" s="83">
        <f>HASIL!AD209</f>
        <v>0</v>
      </c>
      <c r="AE218" s="122">
        <f t="shared" ref="AE218" si="3614">AD218</f>
        <v>0</v>
      </c>
      <c r="AF218" s="83">
        <f>HASIL!AF209</f>
        <v>0</v>
      </c>
      <c r="AG218" s="122">
        <f t="shared" ref="AG218" si="3615">AF218</f>
        <v>0</v>
      </c>
      <c r="AH218" s="83">
        <f>HASIL!AH209</f>
        <v>0</v>
      </c>
      <c r="AI218" s="122">
        <f t="shared" ref="AI218" si="3616">AH218</f>
        <v>0</v>
      </c>
      <c r="AJ218" s="83">
        <f>HASIL!AJ209</f>
        <v>0</v>
      </c>
      <c r="AK218" s="122">
        <f t="shared" ref="AK218" si="3617">AJ218</f>
        <v>0</v>
      </c>
      <c r="AL218" s="83">
        <f>HASIL!AL209</f>
        <v>0</v>
      </c>
      <c r="AM218" s="122">
        <f t="shared" ref="AM218" si="3618">AL218</f>
        <v>0</v>
      </c>
      <c r="AN218" s="83">
        <f>HASIL!AN209</f>
        <v>0</v>
      </c>
      <c r="AO218" s="122">
        <f t="shared" ref="AO218" si="3619">AN218</f>
        <v>0</v>
      </c>
      <c r="AP218" s="83">
        <f>HASIL!AP209</f>
        <v>0</v>
      </c>
      <c r="AQ218" s="122">
        <f t="shared" ref="AQ218" si="3620">AP218</f>
        <v>0</v>
      </c>
      <c r="AR218" s="83">
        <f>HASIL!AR209</f>
        <v>0</v>
      </c>
      <c r="AS218" s="122">
        <f t="shared" ref="AS218" si="3621">AR218</f>
        <v>0</v>
      </c>
      <c r="AT218" s="83">
        <f>HASIL!AT209</f>
        <v>0</v>
      </c>
      <c r="AU218" s="122">
        <f t="shared" si="3491"/>
        <v>0</v>
      </c>
      <c r="AV218" s="47">
        <f>HASIL!AV209</f>
        <v>0</v>
      </c>
      <c r="AW218" s="47">
        <f>HASIL!AW209</f>
        <v>20</v>
      </c>
      <c r="AX218" s="23">
        <f>HASIL!AX209</f>
        <v>0</v>
      </c>
      <c r="AY218" s="24">
        <f t="shared" si="3492"/>
        <v>0</v>
      </c>
      <c r="AZ218" s="113" t="str">
        <f>IF(AY218&lt;$P$8,"-",IF(AY218&gt;=$P$8,"v"))</f>
        <v>-</v>
      </c>
      <c r="BA218" s="113" t="str">
        <f>IF(AY218&lt;$P$8,"v",IF(AY218&gt;=$P$8,"-"))</f>
        <v>v</v>
      </c>
      <c r="BB218" s="114" t="str">
        <f>IF(AY218&gt;=$P$8+20,"Pengayaan",IF(AY218&gt;=$P$8,"Tuntas",IF(AY218&lt;$P$8,"Remedial")))</f>
        <v>Remedial</v>
      </c>
      <c r="BE218" s="22">
        <v>200</v>
      </c>
      <c r="BF218" s="82" t="str">
        <f t="shared" si="3493"/>
        <v/>
      </c>
      <c r="BG218" s="110" t="s">
        <v>35</v>
      </c>
      <c r="BH218" s="22" t="s">
        <v>36</v>
      </c>
      <c r="BI218" s="22" t="s">
        <v>37</v>
      </c>
      <c r="BJ218" s="22" t="s">
        <v>38</v>
      </c>
      <c r="BN218" s="22">
        <v>200</v>
      </c>
      <c r="BO218" s="27" t="str">
        <f t="shared" si="3494"/>
        <v/>
      </c>
      <c r="BP218" s="110" t="s">
        <v>35</v>
      </c>
      <c r="BQ218" s="22" t="s">
        <v>36</v>
      </c>
      <c r="BR218" s="22" t="s">
        <v>37</v>
      </c>
      <c r="BS218" s="22" t="s">
        <v>38</v>
      </c>
    </row>
    <row r="219" spans="1:71" x14ac:dyDescent="0.25">
      <c r="A219" s="37">
        <v>201</v>
      </c>
      <c r="B219" s="266">
        <f>HASIL!C210</f>
        <v>0</v>
      </c>
      <c r="C219" s="266"/>
      <c r="D219" s="255">
        <f>HASIL!E210</f>
        <v>0</v>
      </c>
      <c r="E219" s="256"/>
      <c r="F219" s="192">
        <f>HASIL!G210</f>
        <v>0</v>
      </c>
      <c r="G219" s="46">
        <f>HASIL!B210</f>
        <v>0</v>
      </c>
      <c r="H219" s="83">
        <f>HASIL!H210</f>
        <v>0</v>
      </c>
      <c r="I219" s="122">
        <f t="shared" si="3495"/>
        <v>0</v>
      </c>
      <c r="J219" s="83">
        <f>HASIL!J210</f>
        <v>0</v>
      </c>
      <c r="K219" s="122">
        <f t="shared" ref="K219" si="3622">J219</f>
        <v>0</v>
      </c>
      <c r="L219" s="83">
        <f>HASIL!L210</f>
        <v>0</v>
      </c>
      <c r="M219" s="122">
        <f t="shared" ref="M219" si="3623">L219</f>
        <v>0</v>
      </c>
      <c r="N219" s="83">
        <f>HASIL!N210</f>
        <v>0</v>
      </c>
      <c r="O219" s="122">
        <f t="shared" ref="O219" si="3624">N219</f>
        <v>0</v>
      </c>
      <c r="P219" s="83">
        <f>HASIL!P210</f>
        <v>0</v>
      </c>
      <c r="Q219" s="122">
        <f t="shared" ref="Q219" si="3625">P219</f>
        <v>0</v>
      </c>
      <c r="R219" s="83">
        <f>HASIL!R210</f>
        <v>0</v>
      </c>
      <c r="S219" s="122">
        <f t="shared" ref="S219" si="3626">R219</f>
        <v>0</v>
      </c>
      <c r="T219" s="83">
        <f>HASIL!T210</f>
        <v>0</v>
      </c>
      <c r="U219" s="122">
        <f t="shared" ref="U219" si="3627">T219</f>
        <v>0</v>
      </c>
      <c r="V219" s="83">
        <f>HASIL!V210</f>
        <v>0</v>
      </c>
      <c r="W219" s="122">
        <f t="shared" ref="W219" si="3628">V219</f>
        <v>0</v>
      </c>
      <c r="X219" s="83">
        <f>HASIL!X210</f>
        <v>0</v>
      </c>
      <c r="Y219" s="122">
        <f t="shared" ref="Y219" si="3629">X219</f>
        <v>0</v>
      </c>
      <c r="Z219" s="83">
        <f>HASIL!Z210</f>
        <v>0</v>
      </c>
      <c r="AA219" s="122">
        <f t="shared" ref="AA219" si="3630">Z219</f>
        <v>0</v>
      </c>
      <c r="AB219" s="83">
        <f>HASIL!AB210</f>
        <v>0</v>
      </c>
      <c r="AC219" s="122">
        <f t="shared" ref="AC219" si="3631">AB219</f>
        <v>0</v>
      </c>
      <c r="AD219" s="83">
        <f>HASIL!AD210</f>
        <v>0</v>
      </c>
      <c r="AE219" s="122">
        <f t="shared" ref="AE219" si="3632">AD219</f>
        <v>0</v>
      </c>
      <c r="AF219" s="83">
        <f>HASIL!AF210</f>
        <v>0</v>
      </c>
      <c r="AG219" s="122">
        <f t="shared" ref="AG219" si="3633">AF219</f>
        <v>0</v>
      </c>
      <c r="AH219" s="83">
        <f>HASIL!AH210</f>
        <v>0</v>
      </c>
      <c r="AI219" s="122">
        <f t="shared" ref="AI219" si="3634">AH219</f>
        <v>0</v>
      </c>
      <c r="AJ219" s="83">
        <f>HASIL!AJ210</f>
        <v>0</v>
      </c>
      <c r="AK219" s="122">
        <f t="shared" ref="AK219" si="3635">AJ219</f>
        <v>0</v>
      </c>
      <c r="AL219" s="83">
        <f>HASIL!AL210</f>
        <v>0</v>
      </c>
      <c r="AM219" s="122">
        <f t="shared" ref="AM219" si="3636">AL219</f>
        <v>0</v>
      </c>
      <c r="AN219" s="83">
        <f>HASIL!AN210</f>
        <v>0</v>
      </c>
      <c r="AO219" s="122">
        <f t="shared" ref="AO219" si="3637">AN219</f>
        <v>0</v>
      </c>
      <c r="AP219" s="83">
        <f>HASIL!AP210</f>
        <v>0</v>
      </c>
      <c r="AQ219" s="122">
        <f t="shared" ref="AQ219" si="3638">AP219</f>
        <v>0</v>
      </c>
      <c r="AR219" s="83">
        <f>HASIL!AR210</f>
        <v>0</v>
      </c>
      <c r="AS219" s="122">
        <f t="shared" ref="AS219" si="3639">AR219</f>
        <v>0</v>
      </c>
      <c r="AT219" s="83">
        <f>HASIL!AT210</f>
        <v>0</v>
      </c>
      <c r="AU219" s="122">
        <f t="shared" si="3491"/>
        <v>0</v>
      </c>
      <c r="AV219" s="47">
        <f>HASIL!AV210</f>
        <v>0</v>
      </c>
      <c r="AW219" s="47">
        <f>HASIL!AW210</f>
        <v>20</v>
      </c>
      <c r="AX219" s="23">
        <f>HASIL!AX210</f>
        <v>0</v>
      </c>
      <c r="AY219" s="24">
        <f t="shared" si="3492"/>
        <v>0</v>
      </c>
      <c r="AZ219" s="113" t="str">
        <f>IF(AY219&lt;$P$8,"-",IF(AY219&gt;=$P$8,"v"))</f>
        <v>-</v>
      </c>
      <c r="BA219" s="113" t="str">
        <f>IF(AY219&lt;$P$8,"v",IF(AY219&gt;=$P$8,"-"))</f>
        <v>v</v>
      </c>
      <c r="BB219" s="114" t="str">
        <f>IF(AY219&gt;=$P$8+20,"Pengayaan",IF(AY219&gt;=$P$8,"Tuntas",IF(AY219&lt;$P$8,"Remedial")))</f>
        <v>Remedial</v>
      </c>
      <c r="BE219" s="22">
        <v>201</v>
      </c>
      <c r="BF219" s="82" t="str">
        <f t="shared" si="3493"/>
        <v/>
      </c>
      <c r="BG219" s="110" t="s">
        <v>35</v>
      </c>
      <c r="BH219" s="22" t="s">
        <v>36</v>
      </c>
      <c r="BI219" s="22" t="s">
        <v>37</v>
      </c>
      <c r="BJ219" s="22" t="s">
        <v>38</v>
      </c>
      <c r="BN219" s="22">
        <v>201</v>
      </c>
      <c r="BO219" s="27" t="str">
        <f t="shared" si="3494"/>
        <v/>
      </c>
      <c r="BP219" s="110" t="s">
        <v>35</v>
      </c>
      <c r="BQ219" s="22" t="s">
        <v>36</v>
      </c>
      <c r="BR219" s="22" t="s">
        <v>37</v>
      </c>
      <c r="BS219" s="22" t="s">
        <v>38</v>
      </c>
    </row>
    <row r="220" spans="1:71" x14ac:dyDescent="0.25">
      <c r="A220" s="38">
        <v>202</v>
      </c>
      <c r="B220" s="266">
        <f>HASIL!C211</f>
        <v>0</v>
      </c>
      <c r="C220" s="266"/>
      <c r="D220" s="255">
        <f>HASIL!E211</f>
        <v>0</v>
      </c>
      <c r="E220" s="256"/>
      <c r="F220" s="192">
        <f>HASIL!G211</f>
        <v>0</v>
      </c>
      <c r="G220" s="46">
        <f>HASIL!B211</f>
        <v>0</v>
      </c>
      <c r="H220" s="83">
        <f>HASIL!H211</f>
        <v>0</v>
      </c>
      <c r="I220" s="122">
        <f t="shared" si="3495"/>
        <v>0</v>
      </c>
      <c r="J220" s="83">
        <f>HASIL!J211</f>
        <v>0</v>
      </c>
      <c r="K220" s="122">
        <f t="shared" ref="K220" si="3640">J220</f>
        <v>0</v>
      </c>
      <c r="L220" s="83">
        <f>HASIL!L211</f>
        <v>0</v>
      </c>
      <c r="M220" s="122">
        <f t="shared" ref="M220" si="3641">L220</f>
        <v>0</v>
      </c>
      <c r="N220" s="83">
        <f>HASIL!N211</f>
        <v>0</v>
      </c>
      <c r="O220" s="122">
        <f t="shared" ref="O220" si="3642">N220</f>
        <v>0</v>
      </c>
      <c r="P220" s="83">
        <f>HASIL!P211</f>
        <v>0</v>
      </c>
      <c r="Q220" s="122">
        <f t="shared" ref="Q220" si="3643">P220</f>
        <v>0</v>
      </c>
      <c r="R220" s="83">
        <f>HASIL!R211</f>
        <v>0</v>
      </c>
      <c r="S220" s="122">
        <f t="shared" ref="S220" si="3644">R220</f>
        <v>0</v>
      </c>
      <c r="T220" s="83">
        <f>HASIL!T211</f>
        <v>0</v>
      </c>
      <c r="U220" s="122">
        <f t="shared" ref="U220" si="3645">T220</f>
        <v>0</v>
      </c>
      <c r="V220" s="83">
        <f>HASIL!V211</f>
        <v>0</v>
      </c>
      <c r="W220" s="122">
        <f t="shared" ref="W220" si="3646">V220</f>
        <v>0</v>
      </c>
      <c r="X220" s="83">
        <f>HASIL!X211</f>
        <v>0</v>
      </c>
      <c r="Y220" s="122">
        <f t="shared" ref="Y220" si="3647">X220</f>
        <v>0</v>
      </c>
      <c r="Z220" s="83">
        <f>HASIL!Z211</f>
        <v>0</v>
      </c>
      <c r="AA220" s="122">
        <f t="shared" ref="AA220" si="3648">Z220</f>
        <v>0</v>
      </c>
      <c r="AB220" s="83">
        <f>HASIL!AB211</f>
        <v>0</v>
      </c>
      <c r="AC220" s="122">
        <f t="shared" ref="AC220" si="3649">AB220</f>
        <v>0</v>
      </c>
      <c r="AD220" s="83">
        <f>HASIL!AD211</f>
        <v>0</v>
      </c>
      <c r="AE220" s="122">
        <f t="shared" ref="AE220" si="3650">AD220</f>
        <v>0</v>
      </c>
      <c r="AF220" s="83">
        <f>HASIL!AF211</f>
        <v>0</v>
      </c>
      <c r="AG220" s="122">
        <f t="shared" ref="AG220" si="3651">AF220</f>
        <v>0</v>
      </c>
      <c r="AH220" s="83">
        <f>HASIL!AH211</f>
        <v>0</v>
      </c>
      <c r="AI220" s="122">
        <f t="shared" ref="AI220" si="3652">AH220</f>
        <v>0</v>
      </c>
      <c r="AJ220" s="83">
        <f>HASIL!AJ211</f>
        <v>0</v>
      </c>
      <c r="AK220" s="122">
        <f t="shared" ref="AK220" si="3653">AJ220</f>
        <v>0</v>
      </c>
      <c r="AL220" s="83">
        <f>HASIL!AL211</f>
        <v>0</v>
      </c>
      <c r="AM220" s="122">
        <f t="shared" ref="AM220" si="3654">AL220</f>
        <v>0</v>
      </c>
      <c r="AN220" s="83">
        <f>HASIL!AN211</f>
        <v>0</v>
      </c>
      <c r="AO220" s="122">
        <f t="shared" ref="AO220" si="3655">AN220</f>
        <v>0</v>
      </c>
      <c r="AP220" s="83">
        <f>HASIL!AP211</f>
        <v>0</v>
      </c>
      <c r="AQ220" s="122">
        <f t="shared" ref="AQ220" si="3656">AP220</f>
        <v>0</v>
      </c>
      <c r="AR220" s="83">
        <f>HASIL!AR211</f>
        <v>0</v>
      </c>
      <c r="AS220" s="122">
        <f t="shared" ref="AS220" si="3657">AR220</f>
        <v>0</v>
      </c>
      <c r="AT220" s="83">
        <f>HASIL!AT211</f>
        <v>0</v>
      </c>
      <c r="AU220" s="122">
        <f t="shared" si="3491"/>
        <v>0</v>
      </c>
      <c r="AV220" s="47">
        <f>HASIL!AV211</f>
        <v>0</v>
      </c>
      <c r="AW220" s="47">
        <f>HASIL!AW211</f>
        <v>20</v>
      </c>
      <c r="AX220" s="23">
        <f>HASIL!AX211</f>
        <v>0</v>
      </c>
      <c r="AY220" s="24">
        <f t="shared" si="3492"/>
        <v>0</v>
      </c>
      <c r="AZ220" s="113" t="str">
        <f>IF(AY220&lt;$P$8,"-",IF(AY220&gt;=$P$8,"v"))</f>
        <v>-</v>
      </c>
      <c r="BA220" s="113" t="str">
        <f>IF(AY220&lt;$P$8,"v",IF(AY220&gt;=$P$8,"-"))</f>
        <v>v</v>
      </c>
      <c r="BB220" s="114" t="str">
        <f>IF(AY220&gt;=$P$8+20,"Pengayaan",IF(AY220&gt;=$P$8,"Tuntas",IF(AY220&lt;$P$8,"Remedial")))</f>
        <v>Remedial</v>
      </c>
      <c r="BE220" s="22">
        <v>202</v>
      </c>
      <c r="BF220" s="82" t="str">
        <f t="shared" si="3493"/>
        <v/>
      </c>
      <c r="BG220" s="110" t="s">
        <v>35</v>
      </c>
      <c r="BH220" s="22" t="s">
        <v>36</v>
      </c>
      <c r="BI220" s="22" t="s">
        <v>37</v>
      </c>
      <c r="BJ220" s="22" t="s">
        <v>38</v>
      </c>
      <c r="BN220" s="22">
        <v>202</v>
      </c>
      <c r="BO220" s="27" t="str">
        <f t="shared" si="3494"/>
        <v/>
      </c>
      <c r="BP220" s="110" t="s">
        <v>35</v>
      </c>
      <c r="BQ220" s="22" t="s">
        <v>36</v>
      </c>
      <c r="BR220" s="22" t="s">
        <v>37</v>
      </c>
      <c r="BS220" s="22" t="s">
        <v>38</v>
      </c>
    </row>
    <row r="221" spans="1:71" x14ac:dyDescent="0.25">
      <c r="A221" s="37">
        <v>203</v>
      </c>
      <c r="B221" s="266">
        <f>HASIL!C212</f>
        <v>0</v>
      </c>
      <c r="C221" s="266"/>
      <c r="D221" s="255">
        <f>HASIL!E212</f>
        <v>0</v>
      </c>
      <c r="E221" s="256"/>
      <c r="F221" s="192">
        <f>HASIL!G212</f>
        <v>0</v>
      </c>
      <c r="G221" s="46">
        <f>HASIL!B212</f>
        <v>0</v>
      </c>
      <c r="H221" s="83">
        <f>HASIL!H212</f>
        <v>0</v>
      </c>
      <c r="I221" s="122">
        <f t="shared" si="3495"/>
        <v>0</v>
      </c>
      <c r="J221" s="83">
        <f>HASIL!J212</f>
        <v>0</v>
      </c>
      <c r="K221" s="122">
        <f t="shared" ref="K221" si="3658">J221</f>
        <v>0</v>
      </c>
      <c r="L221" s="83">
        <f>HASIL!L212</f>
        <v>0</v>
      </c>
      <c r="M221" s="122">
        <f t="shared" ref="M221" si="3659">L221</f>
        <v>0</v>
      </c>
      <c r="N221" s="83">
        <f>HASIL!N212</f>
        <v>0</v>
      </c>
      <c r="O221" s="122">
        <f t="shared" ref="O221" si="3660">N221</f>
        <v>0</v>
      </c>
      <c r="P221" s="83">
        <f>HASIL!P212</f>
        <v>0</v>
      </c>
      <c r="Q221" s="122">
        <f t="shared" ref="Q221" si="3661">P221</f>
        <v>0</v>
      </c>
      <c r="R221" s="83">
        <f>HASIL!R212</f>
        <v>0</v>
      </c>
      <c r="S221" s="122">
        <f t="shared" ref="S221" si="3662">R221</f>
        <v>0</v>
      </c>
      <c r="T221" s="83">
        <f>HASIL!T212</f>
        <v>0</v>
      </c>
      <c r="U221" s="122">
        <f t="shared" ref="U221" si="3663">T221</f>
        <v>0</v>
      </c>
      <c r="V221" s="83">
        <f>HASIL!V212</f>
        <v>0</v>
      </c>
      <c r="W221" s="122">
        <f t="shared" ref="W221" si="3664">V221</f>
        <v>0</v>
      </c>
      <c r="X221" s="83">
        <f>HASIL!X212</f>
        <v>0</v>
      </c>
      <c r="Y221" s="122">
        <f t="shared" ref="Y221" si="3665">X221</f>
        <v>0</v>
      </c>
      <c r="Z221" s="83">
        <f>HASIL!Z212</f>
        <v>0</v>
      </c>
      <c r="AA221" s="122">
        <f t="shared" ref="AA221" si="3666">Z221</f>
        <v>0</v>
      </c>
      <c r="AB221" s="83">
        <f>HASIL!AB212</f>
        <v>0</v>
      </c>
      <c r="AC221" s="122">
        <f t="shared" ref="AC221" si="3667">AB221</f>
        <v>0</v>
      </c>
      <c r="AD221" s="83">
        <f>HASIL!AD212</f>
        <v>0</v>
      </c>
      <c r="AE221" s="122">
        <f t="shared" ref="AE221" si="3668">AD221</f>
        <v>0</v>
      </c>
      <c r="AF221" s="83">
        <f>HASIL!AF212</f>
        <v>0</v>
      </c>
      <c r="AG221" s="122">
        <f t="shared" ref="AG221" si="3669">AF221</f>
        <v>0</v>
      </c>
      <c r="AH221" s="83">
        <f>HASIL!AH212</f>
        <v>0</v>
      </c>
      <c r="AI221" s="122">
        <f t="shared" ref="AI221" si="3670">AH221</f>
        <v>0</v>
      </c>
      <c r="AJ221" s="83">
        <f>HASIL!AJ212</f>
        <v>0</v>
      </c>
      <c r="AK221" s="122">
        <f t="shared" ref="AK221" si="3671">AJ221</f>
        <v>0</v>
      </c>
      <c r="AL221" s="83">
        <f>HASIL!AL212</f>
        <v>0</v>
      </c>
      <c r="AM221" s="122">
        <f t="shared" ref="AM221" si="3672">AL221</f>
        <v>0</v>
      </c>
      <c r="AN221" s="83">
        <f>HASIL!AN212</f>
        <v>0</v>
      </c>
      <c r="AO221" s="122">
        <f t="shared" ref="AO221" si="3673">AN221</f>
        <v>0</v>
      </c>
      <c r="AP221" s="83">
        <f>HASIL!AP212</f>
        <v>0</v>
      </c>
      <c r="AQ221" s="122">
        <f t="shared" ref="AQ221" si="3674">AP221</f>
        <v>0</v>
      </c>
      <c r="AR221" s="83">
        <f>HASIL!AR212</f>
        <v>0</v>
      </c>
      <c r="AS221" s="122">
        <f t="shared" ref="AS221" si="3675">AR221</f>
        <v>0</v>
      </c>
      <c r="AT221" s="83">
        <f>HASIL!AT212</f>
        <v>0</v>
      </c>
      <c r="AU221" s="122">
        <f t="shared" si="3491"/>
        <v>0</v>
      </c>
      <c r="AV221" s="47">
        <f>HASIL!AV212</f>
        <v>0</v>
      </c>
      <c r="AW221" s="47">
        <f>HASIL!AW212</f>
        <v>20</v>
      </c>
      <c r="AX221" s="23">
        <f>HASIL!AX212</f>
        <v>0</v>
      </c>
      <c r="AY221" s="24">
        <f t="shared" si="3492"/>
        <v>0</v>
      </c>
      <c r="AZ221" s="113" t="str">
        <f>IF(AY221&lt;$P$8,"-",IF(AY221&gt;=$P$8,"v"))</f>
        <v>-</v>
      </c>
      <c r="BA221" s="113" t="str">
        <f>IF(AY221&lt;$P$8,"v",IF(AY221&gt;=$P$8,"-"))</f>
        <v>v</v>
      </c>
      <c r="BB221" s="114" t="str">
        <f>IF(AY221&gt;=$P$8+20,"Pengayaan",IF(AY221&gt;=$P$8,"Tuntas",IF(AY221&lt;$P$8,"Remedial")))</f>
        <v>Remedial</v>
      </c>
      <c r="BE221" s="22">
        <v>203</v>
      </c>
      <c r="BF221" s="82" t="str">
        <f t="shared" si="3493"/>
        <v/>
      </c>
      <c r="BG221" s="110" t="s">
        <v>35</v>
      </c>
      <c r="BH221" s="22" t="s">
        <v>36</v>
      </c>
      <c r="BI221" s="22" t="s">
        <v>37</v>
      </c>
      <c r="BJ221" s="22" t="s">
        <v>38</v>
      </c>
      <c r="BN221" s="22">
        <v>203</v>
      </c>
      <c r="BO221" s="27" t="str">
        <f t="shared" si="3494"/>
        <v/>
      </c>
      <c r="BP221" s="110" t="s">
        <v>35</v>
      </c>
      <c r="BQ221" s="22" t="s">
        <v>36</v>
      </c>
      <c r="BR221" s="22" t="s">
        <v>37</v>
      </c>
      <c r="BS221" s="22" t="s">
        <v>38</v>
      </c>
    </row>
    <row r="222" spans="1:71" x14ac:dyDescent="0.25">
      <c r="A222" s="38">
        <v>204</v>
      </c>
      <c r="B222" s="266">
        <f>HASIL!C213</f>
        <v>0</v>
      </c>
      <c r="C222" s="266"/>
      <c r="D222" s="255">
        <f>HASIL!E213</f>
        <v>0</v>
      </c>
      <c r="E222" s="256"/>
      <c r="F222" s="192">
        <f>HASIL!G213</f>
        <v>0</v>
      </c>
      <c r="G222" s="46">
        <f>HASIL!B213</f>
        <v>0</v>
      </c>
      <c r="H222" s="83">
        <f>HASIL!H213</f>
        <v>0</v>
      </c>
      <c r="I222" s="122">
        <f t="shared" si="3495"/>
        <v>0</v>
      </c>
      <c r="J222" s="83">
        <f>HASIL!J213</f>
        <v>0</v>
      </c>
      <c r="K222" s="122">
        <f t="shared" ref="K222" si="3676">J222</f>
        <v>0</v>
      </c>
      <c r="L222" s="83">
        <f>HASIL!L213</f>
        <v>0</v>
      </c>
      <c r="M222" s="122">
        <f t="shared" ref="M222" si="3677">L222</f>
        <v>0</v>
      </c>
      <c r="N222" s="83">
        <f>HASIL!N213</f>
        <v>0</v>
      </c>
      <c r="O222" s="122">
        <f t="shared" ref="O222" si="3678">N222</f>
        <v>0</v>
      </c>
      <c r="P222" s="83">
        <f>HASIL!P213</f>
        <v>0</v>
      </c>
      <c r="Q222" s="122">
        <f t="shared" ref="Q222" si="3679">P222</f>
        <v>0</v>
      </c>
      <c r="R222" s="83">
        <f>HASIL!R213</f>
        <v>0</v>
      </c>
      <c r="S222" s="122">
        <f t="shared" ref="S222" si="3680">R222</f>
        <v>0</v>
      </c>
      <c r="T222" s="83">
        <f>HASIL!T213</f>
        <v>0</v>
      </c>
      <c r="U222" s="122">
        <f t="shared" ref="U222" si="3681">T222</f>
        <v>0</v>
      </c>
      <c r="V222" s="83">
        <f>HASIL!V213</f>
        <v>0</v>
      </c>
      <c r="W222" s="122">
        <f t="shared" ref="W222" si="3682">V222</f>
        <v>0</v>
      </c>
      <c r="X222" s="83">
        <f>HASIL!X213</f>
        <v>0</v>
      </c>
      <c r="Y222" s="122">
        <f t="shared" ref="Y222" si="3683">X222</f>
        <v>0</v>
      </c>
      <c r="Z222" s="83">
        <f>HASIL!Z213</f>
        <v>0</v>
      </c>
      <c r="AA222" s="122">
        <f t="shared" ref="AA222" si="3684">Z222</f>
        <v>0</v>
      </c>
      <c r="AB222" s="83">
        <f>HASIL!AB213</f>
        <v>0</v>
      </c>
      <c r="AC222" s="122">
        <f t="shared" ref="AC222" si="3685">AB222</f>
        <v>0</v>
      </c>
      <c r="AD222" s="83">
        <f>HASIL!AD213</f>
        <v>0</v>
      </c>
      <c r="AE222" s="122">
        <f t="shared" ref="AE222" si="3686">AD222</f>
        <v>0</v>
      </c>
      <c r="AF222" s="83">
        <f>HASIL!AF213</f>
        <v>0</v>
      </c>
      <c r="AG222" s="122">
        <f t="shared" ref="AG222" si="3687">AF222</f>
        <v>0</v>
      </c>
      <c r="AH222" s="83">
        <f>HASIL!AH213</f>
        <v>0</v>
      </c>
      <c r="AI222" s="122">
        <f t="shared" ref="AI222" si="3688">AH222</f>
        <v>0</v>
      </c>
      <c r="AJ222" s="83">
        <f>HASIL!AJ213</f>
        <v>0</v>
      </c>
      <c r="AK222" s="122">
        <f t="shared" ref="AK222" si="3689">AJ222</f>
        <v>0</v>
      </c>
      <c r="AL222" s="83">
        <f>HASIL!AL213</f>
        <v>0</v>
      </c>
      <c r="AM222" s="122">
        <f t="shared" ref="AM222" si="3690">AL222</f>
        <v>0</v>
      </c>
      <c r="AN222" s="83">
        <f>HASIL!AN213</f>
        <v>0</v>
      </c>
      <c r="AO222" s="122">
        <f t="shared" ref="AO222" si="3691">AN222</f>
        <v>0</v>
      </c>
      <c r="AP222" s="83">
        <f>HASIL!AP213</f>
        <v>0</v>
      </c>
      <c r="AQ222" s="122">
        <f t="shared" ref="AQ222" si="3692">AP222</f>
        <v>0</v>
      </c>
      <c r="AR222" s="83">
        <f>HASIL!AR213</f>
        <v>0</v>
      </c>
      <c r="AS222" s="122">
        <f t="shared" ref="AS222" si="3693">AR222</f>
        <v>0</v>
      </c>
      <c r="AT222" s="83">
        <f>HASIL!AT213</f>
        <v>0</v>
      </c>
      <c r="AU222" s="122">
        <f t="shared" si="3491"/>
        <v>0</v>
      </c>
      <c r="AV222" s="47">
        <f>HASIL!AV213</f>
        <v>0</v>
      </c>
      <c r="AW222" s="47">
        <f>HASIL!AW213</f>
        <v>20</v>
      </c>
      <c r="AX222" s="23">
        <f>HASIL!AX213</f>
        <v>0</v>
      </c>
      <c r="AY222" s="24">
        <f t="shared" si="3492"/>
        <v>0</v>
      </c>
      <c r="AZ222" s="113" t="str">
        <f>IF(AY222&lt;$P$8,"-",IF(AY222&gt;=$P$8,"v"))</f>
        <v>-</v>
      </c>
      <c r="BA222" s="113" t="str">
        <f>IF(AY222&lt;$P$8,"v",IF(AY222&gt;=$P$8,"-"))</f>
        <v>v</v>
      </c>
      <c r="BB222" s="114" t="str">
        <f>IF(AY222&gt;=$P$8+20,"Pengayaan",IF(AY222&gt;=$P$8,"Tuntas",IF(AY222&lt;$P$8,"Remedial")))</f>
        <v>Remedial</v>
      </c>
      <c r="BE222" s="22">
        <v>204</v>
      </c>
      <c r="BF222" s="82" t="str">
        <f t="shared" si="3493"/>
        <v/>
      </c>
      <c r="BG222" s="110" t="s">
        <v>35</v>
      </c>
      <c r="BH222" s="22" t="s">
        <v>36</v>
      </c>
      <c r="BI222" s="22" t="s">
        <v>37</v>
      </c>
      <c r="BJ222" s="22" t="s">
        <v>38</v>
      </c>
      <c r="BN222" s="22">
        <v>204</v>
      </c>
      <c r="BO222" s="27" t="str">
        <f t="shared" si="3494"/>
        <v/>
      </c>
      <c r="BP222" s="110" t="s">
        <v>35</v>
      </c>
      <c r="BQ222" s="22" t="s">
        <v>36</v>
      </c>
      <c r="BR222" s="22" t="s">
        <v>37</v>
      </c>
      <c r="BS222" s="22" t="s">
        <v>38</v>
      </c>
    </row>
    <row r="223" spans="1:71" x14ac:dyDescent="0.25">
      <c r="A223" s="37">
        <v>205</v>
      </c>
      <c r="B223" s="266">
        <f>HASIL!C214</f>
        <v>0</v>
      </c>
      <c r="C223" s="266"/>
      <c r="D223" s="255">
        <f>HASIL!E214</f>
        <v>0</v>
      </c>
      <c r="E223" s="256"/>
      <c r="F223" s="192">
        <f>HASIL!G214</f>
        <v>0</v>
      </c>
      <c r="G223" s="46">
        <f>HASIL!B214</f>
        <v>0</v>
      </c>
      <c r="H223" s="83">
        <f>HASIL!H214</f>
        <v>0</v>
      </c>
      <c r="I223" s="122">
        <f t="shared" si="3495"/>
        <v>0</v>
      </c>
      <c r="J223" s="83">
        <f>HASIL!J214</f>
        <v>0</v>
      </c>
      <c r="K223" s="122">
        <f t="shared" ref="K223" si="3694">J223</f>
        <v>0</v>
      </c>
      <c r="L223" s="83">
        <f>HASIL!L214</f>
        <v>0</v>
      </c>
      <c r="M223" s="122">
        <f t="shared" ref="M223" si="3695">L223</f>
        <v>0</v>
      </c>
      <c r="N223" s="83">
        <f>HASIL!N214</f>
        <v>0</v>
      </c>
      <c r="O223" s="122">
        <f t="shared" ref="O223" si="3696">N223</f>
        <v>0</v>
      </c>
      <c r="P223" s="83">
        <f>HASIL!P214</f>
        <v>0</v>
      </c>
      <c r="Q223" s="122">
        <f t="shared" ref="Q223" si="3697">P223</f>
        <v>0</v>
      </c>
      <c r="R223" s="83">
        <f>HASIL!R214</f>
        <v>0</v>
      </c>
      <c r="S223" s="122">
        <f t="shared" ref="S223" si="3698">R223</f>
        <v>0</v>
      </c>
      <c r="T223" s="83">
        <f>HASIL!T214</f>
        <v>0</v>
      </c>
      <c r="U223" s="122">
        <f t="shared" ref="U223" si="3699">T223</f>
        <v>0</v>
      </c>
      <c r="V223" s="83">
        <f>HASIL!V214</f>
        <v>0</v>
      </c>
      <c r="W223" s="122">
        <f t="shared" ref="W223" si="3700">V223</f>
        <v>0</v>
      </c>
      <c r="X223" s="83">
        <f>HASIL!X214</f>
        <v>0</v>
      </c>
      <c r="Y223" s="122">
        <f t="shared" ref="Y223" si="3701">X223</f>
        <v>0</v>
      </c>
      <c r="Z223" s="83">
        <f>HASIL!Z214</f>
        <v>0</v>
      </c>
      <c r="AA223" s="122">
        <f t="shared" ref="AA223" si="3702">Z223</f>
        <v>0</v>
      </c>
      <c r="AB223" s="83">
        <f>HASIL!AB214</f>
        <v>0</v>
      </c>
      <c r="AC223" s="122">
        <f t="shared" ref="AC223" si="3703">AB223</f>
        <v>0</v>
      </c>
      <c r="AD223" s="83">
        <f>HASIL!AD214</f>
        <v>0</v>
      </c>
      <c r="AE223" s="122">
        <f t="shared" ref="AE223" si="3704">AD223</f>
        <v>0</v>
      </c>
      <c r="AF223" s="83">
        <f>HASIL!AF214</f>
        <v>0</v>
      </c>
      <c r="AG223" s="122">
        <f t="shared" ref="AG223" si="3705">AF223</f>
        <v>0</v>
      </c>
      <c r="AH223" s="83">
        <f>HASIL!AH214</f>
        <v>0</v>
      </c>
      <c r="AI223" s="122">
        <f t="shared" ref="AI223" si="3706">AH223</f>
        <v>0</v>
      </c>
      <c r="AJ223" s="83">
        <f>HASIL!AJ214</f>
        <v>0</v>
      </c>
      <c r="AK223" s="122">
        <f t="shared" ref="AK223" si="3707">AJ223</f>
        <v>0</v>
      </c>
      <c r="AL223" s="83">
        <f>HASIL!AL214</f>
        <v>0</v>
      </c>
      <c r="AM223" s="122">
        <f t="shared" ref="AM223" si="3708">AL223</f>
        <v>0</v>
      </c>
      <c r="AN223" s="83">
        <f>HASIL!AN214</f>
        <v>0</v>
      </c>
      <c r="AO223" s="122">
        <f t="shared" ref="AO223" si="3709">AN223</f>
        <v>0</v>
      </c>
      <c r="AP223" s="83">
        <f>HASIL!AP214</f>
        <v>0</v>
      </c>
      <c r="AQ223" s="122">
        <f t="shared" ref="AQ223" si="3710">AP223</f>
        <v>0</v>
      </c>
      <c r="AR223" s="83">
        <f>HASIL!AR214</f>
        <v>0</v>
      </c>
      <c r="AS223" s="122">
        <f t="shared" ref="AS223" si="3711">AR223</f>
        <v>0</v>
      </c>
      <c r="AT223" s="83">
        <f>HASIL!AT214</f>
        <v>0</v>
      </c>
      <c r="AU223" s="122">
        <f t="shared" si="3491"/>
        <v>0</v>
      </c>
      <c r="AV223" s="47">
        <f>HASIL!AV214</f>
        <v>0</v>
      </c>
      <c r="AW223" s="47">
        <f>HASIL!AW214</f>
        <v>20</v>
      </c>
      <c r="AX223" s="23">
        <f>HASIL!AX214</f>
        <v>0</v>
      </c>
      <c r="AY223" s="24">
        <f t="shared" si="3492"/>
        <v>0</v>
      </c>
      <c r="AZ223" s="113" t="str">
        <f>IF(AY223&lt;$P$8,"-",IF(AY223&gt;=$P$8,"v"))</f>
        <v>-</v>
      </c>
      <c r="BA223" s="113" t="str">
        <f>IF(AY223&lt;$P$8,"v",IF(AY223&gt;=$P$8,"-"))</f>
        <v>v</v>
      </c>
      <c r="BB223" s="114" t="str">
        <f>IF(AY223&gt;=$P$8+20,"Pengayaan",IF(AY223&gt;=$P$8,"Tuntas",IF(AY223&lt;$P$8,"Remedial")))</f>
        <v>Remedial</v>
      </c>
      <c r="BE223" s="22">
        <v>205</v>
      </c>
      <c r="BF223" s="82" t="str">
        <f t="shared" si="3493"/>
        <v/>
      </c>
      <c r="BG223" s="110" t="s">
        <v>35</v>
      </c>
      <c r="BH223" s="22" t="s">
        <v>36</v>
      </c>
      <c r="BI223" s="22" t="s">
        <v>37</v>
      </c>
      <c r="BJ223" s="22" t="s">
        <v>38</v>
      </c>
      <c r="BN223" s="22">
        <v>205</v>
      </c>
      <c r="BO223" s="27" t="str">
        <f t="shared" si="3494"/>
        <v/>
      </c>
      <c r="BP223" s="110" t="s">
        <v>35</v>
      </c>
      <c r="BQ223" s="22" t="s">
        <v>36</v>
      </c>
      <c r="BR223" s="22" t="s">
        <v>37</v>
      </c>
      <c r="BS223" s="22" t="s">
        <v>38</v>
      </c>
    </row>
    <row r="224" spans="1:71" x14ac:dyDescent="0.25">
      <c r="A224" s="38">
        <v>206</v>
      </c>
      <c r="B224" s="266">
        <f>HASIL!C215</f>
        <v>0</v>
      </c>
      <c r="C224" s="266"/>
      <c r="D224" s="255">
        <f>HASIL!E215</f>
        <v>0</v>
      </c>
      <c r="E224" s="256"/>
      <c r="F224" s="192">
        <f>HASIL!G215</f>
        <v>0</v>
      </c>
      <c r="G224" s="46">
        <f>HASIL!B215</f>
        <v>0</v>
      </c>
      <c r="H224" s="83">
        <f>HASIL!H215</f>
        <v>0</v>
      </c>
      <c r="I224" s="122">
        <f t="shared" si="3495"/>
        <v>0</v>
      </c>
      <c r="J224" s="83">
        <f>HASIL!J215</f>
        <v>0</v>
      </c>
      <c r="K224" s="122">
        <f t="shared" ref="K224" si="3712">J224</f>
        <v>0</v>
      </c>
      <c r="L224" s="83">
        <f>HASIL!L215</f>
        <v>0</v>
      </c>
      <c r="M224" s="122">
        <f t="shared" ref="M224" si="3713">L224</f>
        <v>0</v>
      </c>
      <c r="N224" s="83">
        <f>HASIL!N215</f>
        <v>0</v>
      </c>
      <c r="O224" s="122">
        <f t="shared" ref="O224" si="3714">N224</f>
        <v>0</v>
      </c>
      <c r="P224" s="83">
        <f>HASIL!P215</f>
        <v>0</v>
      </c>
      <c r="Q224" s="122">
        <f t="shared" ref="Q224" si="3715">P224</f>
        <v>0</v>
      </c>
      <c r="R224" s="83">
        <f>HASIL!R215</f>
        <v>0</v>
      </c>
      <c r="S224" s="122">
        <f t="shared" ref="S224" si="3716">R224</f>
        <v>0</v>
      </c>
      <c r="T224" s="83">
        <f>HASIL!T215</f>
        <v>0</v>
      </c>
      <c r="U224" s="122">
        <f t="shared" ref="U224" si="3717">T224</f>
        <v>0</v>
      </c>
      <c r="V224" s="83">
        <f>HASIL!V215</f>
        <v>0</v>
      </c>
      <c r="W224" s="122">
        <f t="shared" ref="W224" si="3718">V224</f>
        <v>0</v>
      </c>
      <c r="X224" s="83">
        <f>HASIL!X215</f>
        <v>0</v>
      </c>
      <c r="Y224" s="122">
        <f t="shared" ref="Y224" si="3719">X224</f>
        <v>0</v>
      </c>
      <c r="Z224" s="83">
        <f>HASIL!Z215</f>
        <v>0</v>
      </c>
      <c r="AA224" s="122">
        <f t="shared" ref="AA224" si="3720">Z224</f>
        <v>0</v>
      </c>
      <c r="AB224" s="83">
        <f>HASIL!AB215</f>
        <v>0</v>
      </c>
      <c r="AC224" s="122">
        <f t="shared" ref="AC224" si="3721">AB224</f>
        <v>0</v>
      </c>
      <c r="AD224" s="83">
        <f>HASIL!AD215</f>
        <v>0</v>
      </c>
      <c r="AE224" s="122">
        <f t="shared" ref="AE224" si="3722">AD224</f>
        <v>0</v>
      </c>
      <c r="AF224" s="83">
        <f>HASIL!AF215</f>
        <v>0</v>
      </c>
      <c r="AG224" s="122">
        <f t="shared" ref="AG224" si="3723">AF224</f>
        <v>0</v>
      </c>
      <c r="AH224" s="83">
        <f>HASIL!AH215</f>
        <v>0</v>
      </c>
      <c r="AI224" s="122">
        <f t="shared" ref="AI224" si="3724">AH224</f>
        <v>0</v>
      </c>
      <c r="AJ224" s="83">
        <f>HASIL!AJ215</f>
        <v>0</v>
      </c>
      <c r="AK224" s="122">
        <f t="shared" ref="AK224" si="3725">AJ224</f>
        <v>0</v>
      </c>
      <c r="AL224" s="83">
        <f>HASIL!AL215</f>
        <v>0</v>
      </c>
      <c r="AM224" s="122">
        <f t="shared" ref="AM224" si="3726">AL224</f>
        <v>0</v>
      </c>
      <c r="AN224" s="83">
        <f>HASIL!AN215</f>
        <v>0</v>
      </c>
      <c r="AO224" s="122">
        <f t="shared" ref="AO224" si="3727">AN224</f>
        <v>0</v>
      </c>
      <c r="AP224" s="83">
        <f>HASIL!AP215</f>
        <v>0</v>
      </c>
      <c r="AQ224" s="122">
        <f t="shared" ref="AQ224" si="3728">AP224</f>
        <v>0</v>
      </c>
      <c r="AR224" s="83">
        <f>HASIL!AR215</f>
        <v>0</v>
      </c>
      <c r="AS224" s="122">
        <f t="shared" ref="AS224" si="3729">AR224</f>
        <v>0</v>
      </c>
      <c r="AT224" s="83">
        <f>HASIL!AT215</f>
        <v>0</v>
      </c>
      <c r="AU224" s="122">
        <f t="shared" si="3491"/>
        <v>0</v>
      </c>
      <c r="AV224" s="47">
        <f>HASIL!AV215</f>
        <v>0</v>
      </c>
      <c r="AW224" s="47">
        <f>HASIL!AW215</f>
        <v>20</v>
      </c>
      <c r="AX224" s="23">
        <f>HASIL!AX215</f>
        <v>0</v>
      </c>
      <c r="AY224" s="24">
        <f t="shared" si="3492"/>
        <v>0</v>
      </c>
      <c r="AZ224" s="113" t="str">
        <f>IF(AY224&lt;$P$8,"-",IF(AY224&gt;=$P$8,"v"))</f>
        <v>-</v>
      </c>
      <c r="BA224" s="113" t="str">
        <f>IF(AY224&lt;$P$8,"v",IF(AY224&gt;=$P$8,"-"))</f>
        <v>v</v>
      </c>
      <c r="BB224" s="114" t="str">
        <f>IF(AY224&gt;=$P$8+20,"Pengayaan",IF(AY224&gt;=$P$8,"Tuntas",IF(AY224&lt;$P$8,"Remedial")))</f>
        <v>Remedial</v>
      </c>
      <c r="BE224" s="22">
        <v>206</v>
      </c>
      <c r="BF224" s="82" t="str">
        <f t="shared" si="3493"/>
        <v/>
      </c>
      <c r="BG224" s="110" t="s">
        <v>35</v>
      </c>
      <c r="BH224" s="22" t="s">
        <v>36</v>
      </c>
      <c r="BI224" s="22" t="s">
        <v>37</v>
      </c>
      <c r="BJ224" s="22" t="s">
        <v>38</v>
      </c>
      <c r="BN224" s="22">
        <v>206</v>
      </c>
      <c r="BO224" s="27" t="str">
        <f t="shared" si="3494"/>
        <v/>
      </c>
      <c r="BP224" s="110" t="s">
        <v>35</v>
      </c>
      <c r="BQ224" s="22" t="s">
        <v>36</v>
      </c>
      <c r="BR224" s="22" t="s">
        <v>37</v>
      </c>
      <c r="BS224" s="22" t="s">
        <v>38</v>
      </c>
    </row>
    <row r="225" spans="1:71" x14ac:dyDescent="0.25">
      <c r="A225" s="37">
        <v>207</v>
      </c>
      <c r="B225" s="266">
        <f>HASIL!C216</f>
        <v>0</v>
      </c>
      <c r="C225" s="266"/>
      <c r="D225" s="255">
        <f>HASIL!E216</f>
        <v>0</v>
      </c>
      <c r="E225" s="256"/>
      <c r="F225" s="192">
        <f>HASIL!G216</f>
        <v>0</v>
      </c>
      <c r="G225" s="46">
        <f>HASIL!B216</f>
        <v>0</v>
      </c>
      <c r="H225" s="83">
        <f>HASIL!H216</f>
        <v>0</v>
      </c>
      <c r="I225" s="122">
        <f t="shared" si="3495"/>
        <v>0</v>
      </c>
      <c r="J225" s="83">
        <f>HASIL!J216</f>
        <v>0</v>
      </c>
      <c r="K225" s="122">
        <f t="shared" ref="K225" si="3730">J225</f>
        <v>0</v>
      </c>
      <c r="L225" s="83">
        <f>HASIL!L216</f>
        <v>0</v>
      </c>
      <c r="M225" s="122">
        <f t="shared" ref="M225" si="3731">L225</f>
        <v>0</v>
      </c>
      <c r="N225" s="83">
        <f>HASIL!N216</f>
        <v>0</v>
      </c>
      <c r="O225" s="122">
        <f t="shared" ref="O225" si="3732">N225</f>
        <v>0</v>
      </c>
      <c r="P225" s="83">
        <f>HASIL!P216</f>
        <v>0</v>
      </c>
      <c r="Q225" s="122">
        <f t="shared" ref="Q225" si="3733">P225</f>
        <v>0</v>
      </c>
      <c r="R225" s="83">
        <f>HASIL!R216</f>
        <v>0</v>
      </c>
      <c r="S225" s="122">
        <f t="shared" ref="S225" si="3734">R225</f>
        <v>0</v>
      </c>
      <c r="T225" s="83">
        <f>HASIL!T216</f>
        <v>0</v>
      </c>
      <c r="U225" s="122">
        <f t="shared" ref="U225" si="3735">T225</f>
        <v>0</v>
      </c>
      <c r="V225" s="83">
        <f>HASIL!V216</f>
        <v>0</v>
      </c>
      <c r="W225" s="122">
        <f t="shared" ref="W225" si="3736">V225</f>
        <v>0</v>
      </c>
      <c r="X225" s="83">
        <f>HASIL!X216</f>
        <v>0</v>
      </c>
      <c r="Y225" s="122">
        <f t="shared" ref="Y225" si="3737">X225</f>
        <v>0</v>
      </c>
      <c r="Z225" s="83">
        <f>HASIL!Z216</f>
        <v>0</v>
      </c>
      <c r="AA225" s="122">
        <f t="shared" ref="AA225" si="3738">Z225</f>
        <v>0</v>
      </c>
      <c r="AB225" s="83">
        <f>HASIL!AB216</f>
        <v>0</v>
      </c>
      <c r="AC225" s="122">
        <f t="shared" ref="AC225" si="3739">AB225</f>
        <v>0</v>
      </c>
      <c r="AD225" s="83">
        <f>HASIL!AD216</f>
        <v>0</v>
      </c>
      <c r="AE225" s="122">
        <f t="shared" ref="AE225" si="3740">AD225</f>
        <v>0</v>
      </c>
      <c r="AF225" s="83">
        <f>HASIL!AF216</f>
        <v>0</v>
      </c>
      <c r="AG225" s="122">
        <f t="shared" ref="AG225" si="3741">AF225</f>
        <v>0</v>
      </c>
      <c r="AH225" s="83">
        <f>HASIL!AH216</f>
        <v>0</v>
      </c>
      <c r="AI225" s="122">
        <f t="shared" ref="AI225" si="3742">AH225</f>
        <v>0</v>
      </c>
      <c r="AJ225" s="83">
        <f>HASIL!AJ216</f>
        <v>0</v>
      </c>
      <c r="AK225" s="122">
        <f t="shared" ref="AK225" si="3743">AJ225</f>
        <v>0</v>
      </c>
      <c r="AL225" s="83">
        <f>HASIL!AL216</f>
        <v>0</v>
      </c>
      <c r="AM225" s="122">
        <f t="shared" ref="AM225" si="3744">AL225</f>
        <v>0</v>
      </c>
      <c r="AN225" s="83">
        <f>HASIL!AN216</f>
        <v>0</v>
      </c>
      <c r="AO225" s="122">
        <f t="shared" ref="AO225" si="3745">AN225</f>
        <v>0</v>
      </c>
      <c r="AP225" s="83">
        <f>HASIL!AP216</f>
        <v>0</v>
      </c>
      <c r="AQ225" s="122">
        <f t="shared" ref="AQ225" si="3746">AP225</f>
        <v>0</v>
      </c>
      <c r="AR225" s="83">
        <f>HASIL!AR216</f>
        <v>0</v>
      </c>
      <c r="AS225" s="122">
        <f t="shared" ref="AS225" si="3747">AR225</f>
        <v>0</v>
      </c>
      <c r="AT225" s="83">
        <f>HASIL!AT216</f>
        <v>0</v>
      </c>
      <c r="AU225" s="122">
        <f t="shared" si="3491"/>
        <v>0</v>
      </c>
      <c r="AV225" s="47">
        <f>HASIL!AV216</f>
        <v>0</v>
      </c>
      <c r="AW225" s="47">
        <f>HASIL!AW216</f>
        <v>20</v>
      </c>
      <c r="AX225" s="23">
        <f>HASIL!AX216</f>
        <v>0</v>
      </c>
      <c r="AY225" s="24">
        <f t="shared" si="3492"/>
        <v>0</v>
      </c>
      <c r="AZ225" s="113" t="str">
        <f>IF(AY225&lt;$P$8,"-",IF(AY225&gt;=$P$8,"v"))</f>
        <v>-</v>
      </c>
      <c r="BA225" s="113" t="str">
        <f>IF(AY225&lt;$P$8,"v",IF(AY225&gt;=$P$8,"-"))</f>
        <v>v</v>
      </c>
      <c r="BB225" s="114" t="str">
        <f>IF(AY225&gt;=$P$8+20,"Pengayaan",IF(AY225&gt;=$P$8,"Tuntas",IF(AY225&lt;$P$8,"Remedial")))</f>
        <v>Remedial</v>
      </c>
      <c r="BE225" s="22">
        <v>207</v>
      </c>
      <c r="BF225" s="82" t="str">
        <f t="shared" si="3493"/>
        <v/>
      </c>
      <c r="BG225" s="110" t="s">
        <v>35</v>
      </c>
      <c r="BH225" s="22" t="s">
        <v>36</v>
      </c>
      <c r="BI225" s="22" t="s">
        <v>37</v>
      </c>
      <c r="BJ225" s="22" t="s">
        <v>38</v>
      </c>
      <c r="BN225" s="22">
        <v>207</v>
      </c>
      <c r="BO225" s="27" t="str">
        <f t="shared" si="3494"/>
        <v/>
      </c>
      <c r="BP225" s="110" t="s">
        <v>35</v>
      </c>
      <c r="BQ225" s="22" t="s">
        <v>36</v>
      </c>
      <c r="BR225" s="22" t="s">
        <v>37</v>
      </c>
      <c r="BS225" s="22" t="s">
        <v>38</v>
      </c>
    </row>
    <row r="226" spans="1:71" x14ac:dyDescent="0.25">
      <c r="A226" s="38">
        <v>208</v>
      </c>
      <c r="B226" s="266">
        <f>HASIL!C217</f>
        <v>0</v>
      </c>
      <c r="C226" s="266"/>
      <c r="D226" s="255">
        <f>HASIL!E217</f>
        <v>0</v>
      </c>
      <c r="E226" s="256"/>
      <c r="F226" s="192">
        <f>HASIL!G217</f>
        <v>0</v>
      </c>
      <c r="G226" s="46">
        <f>HASIL!B217</f>
        <v>0</v>
      </c>
      <c r="H226" s="83">
        <f>HASIL!H217</f>
        <v>0</v>
      </c>
      <c r="I226" s="122">
        <f t="shared" si="3495"/>
        <v>0</v>
      </c>
      <c r="J226" s="83">
        <f>HASIL!J217</f>
        <v>0</v>
      </c>
      <c r="K226" s="122">
        <f t="shared" ref="K226" si="3748">J226</f>
        <v>0</v>
      </c>
      <c r="L226" s="83">
        <f>HASIL!L217</f>
        <v>0</v>
      </c>
      <c r="M226" s="122">
        <f t="shared" ref="M226" si="3749">L226</f>
        <v>0</v>
      </c>
      <c r="N226" s="83">
        <f>HASIL!N217</f>
        <v>0</v>
      </c>
      <c r="O226" s="122">
        <f t="shared" ref="O226" si="3750">N226</f>
        <v>0</v>
      </c>
      <c r="P226" s="83">
        <f>HASIL!P217</f>
        <v>0</v>
      </c>
      <c r="Q226" s="122">
        <f t="shared" ref="Q226" si="3751">P226</f>
        <v>0</v>
      </c>
      <c r="R226" s="83">
        <f>HASIL!R217</f>
        <v>0</v>
      </c>
      <c r="S226" s="122">
        <f t="shared" ref="S226" si="3752">R226</f>
        <v>0</v>
      </c>
      <c r="T226" s="83">
        <f>HASIL!T217</f>
        <v>0</v>
      </c>
      <c r="U226" s="122">
        <f t="shared" ref="U226" si="3753">T226</f>
        <v>0</v>
      </c>
      <c r="V226" s="83">
        <f>HASIL!V217</f>
        <v>0</v>
      </c>
      <c r="W226" s="122">
        <f t="shared" ref="W226" si="3754">V226</f>
        <v>0</v>
      </c>
      <c r="X226" s="83">
        <f>HASIL!X217</f>
        <v>0</v>
      </c>
      <c r="Y226" s="122">
        <f t="shared" ref="Y226" si="3755">X226</f>
        <v>0</v>
      </c>
      <c r="Z226" s="83">
        <f>HASIL!Z217</f>
        <v>0</v>
      </c>
      <c r="AA226" s="122">
        <f t="shared" ref="AA226" si="3756">Z226</f>
        <v>0</v>
      </c>
      <c r="AB226" s="83">
        <f>HASIL!AB217</f>
        <v>0</v>
      </c>
      <c r="AC226" s="122">
        <f t="shared" ref="AC226" si="3757">AB226</f>
        <v>0</v>
      </c>
      <c r="AD226" s="83">
        <f>HASIL!AD217</f>
        <v>0</v>
      </c>
      <c r="AE226" s="122">
        <f t="shared" ref="AE226" si="3758">AD226</f>
        <v>0</v>
      </c>
      <c r="AF226" s="83">
        <f>HASIL!AF217</f>
        <v>0</v>
      </c>
      <c r="AG226" s="122">
        <f t="shared" ref="AG226" si="3759">AF226</f>
        <v>0</v>
      </c>
      <c r="AH226" s="83">
        <f>HASIL!AH217</f>
        <v>0</v>
      </c>
      <c r="AI226" s="122">
        <f t="shared" ref="AI226" si="3760">AH226</f>
        <v>0</v>
      </c>
      <c r="AJ226" s="83">
        <f>HASIL!AJ217</f>
        <v>0</v>
      </c>
      <c r="AK226" s="122">
        <f t="shared" ref="AK226" si="3761">AJ226</f>
        <v>0</v>
      </c>
      <c r="AL226" s="83">
        <f>HASIL!AL217</f>
        <v>0</v>
      </c>
      <c r="AM226" s="122">
        <f t="shared" ref="AM226" si="3762">AL226</f>
        <v>0</v>
      </c>
      <c r="AN226" s="83">
        <f>HASIL!AN217</f>
        <v>0</v>
      </c>
      <c r="AO226" s="122">
        <f t="shared" ref="AO226" si="3763">AN226</f>
        <v>0</v>
      </c>
      <c r="AP226" s="83">
        <f>HASIL!AP217</f>
        <v>0</v>
      </c>
      <c r="AQ226" s="122">
        <f t="shared" ref="AQ226" si="3764">AP226</f>
        <v>0</v>
      </c>
      <c r="AR226" s="83">
        <f>HASIL!AR217</f>
        <v>0</v>
      </c>
      <c r="AS226" s="122">
        <f t="shared" ref="AS226" si="3765">AR226</f>
        <v>0</v>
      </c>
      <c r="AT226" s="83">
        <f>HASIL!AT217</f>
        <v>0</v>
      </c>
      <c r="AU226" s="122">
        <f t="shared" si="3491"/>
        <v>0</v>
      </c>
      <c r="AV226" s="47">
        <f>HASIL!AV217</f>
        <v>0</v>
      </c>
      <c r="AW226" s="47">
        <f>HASIL!AW217</f>
        <v>20</v>
      </c>
      <c r="AX226" s="23">
        <f>HASIL!AX217</f>
        <v>0</v>
      </c>
      <c r="AY226" s="24">
        <f t="shared" si="3492"/>
        <v>0</v>
      </c>
      <c r="AZ226" s="113" t="str">
        <f>IF(AY226&lt;$P$8,"-",IF(AY226&gt;=$P$8,"v"))</f>
        <v>-</v>
      </c>
      <c r="BA226" s="113" t="str">
        <f>IF(AY226&lt;$P$8,"v",IF(AY226&gt;=$P$8,"-"))</f>
        <v>v</v>
      </c>
      <c r="BB226" s="114" t="str">
        <f>IF(AY226&gt;=$P$8+20,"Pengayaan",IF(AY226&gt;=$P$8,"Tuntas",IF(AY226&lt;$P$8,"Remedial")))</f>
        <v>Remedial</v>
      </c>
      <c r="BE226" s="22">
        <v>208</v>
      </c>
      <c r="BF226" s="82" t="str">
        <f t="shared" si="3493"/>
        <v/>
      </c>
      <c r="BG226" s="110" t="s">
        <v>35</v>
      </c>
      <c r="BH226" s="22" t="s">
        <v>36</v>
      </c>
      <c r="BI226" s="22" t="s">
        <v>37</v>
      </c>
      <c r="BJ226" s="22" t="s">
        <v>38</v>
      </c>
      <c r="BN226" s="22">
        <v>208</v>
      </c>
      <c r="BO226" s="27" t="str">
        <f t="shared" si="3494"/>
        <v/>
      </c>
      <c r="BP226" s="110" t="s">
        <v>35</v>
      </c>
      <c r="BQ226" s="22" t="s">
        <v>36</v>
      </c>
      <c r="BR226" s="22" t="s">
        <v>37</v>
      </c>
      <c r="BS226" s="22" t="s">
        <v>38</v>
      </c>
    </row>
    <row r="227" spans="1:71" x14ac:dyDescent="0.25">
      <c r="A227" s="37">
        <v>209</v>
      </c>
      <c r="B227" s="266">
        <f>HASIL!C218</f>
        <v>0</v>
      </c>
      <c r="C227" s="266"/>
      <c r="D227" s="255">
        <f>HASIL!E218</f>
        <v>0</v>
      </c>
      <c r="E227" s="256"/>
      <c r="F227" s="192">
        <f>HASIL!G218</f>
        <v>0</v>
      </c>
      <c r="G227" s="46">
        <f>HASIL!B218</f>
        <v>0</v>
      </c>
      <c r="H227" s="83">
        <f>HASIL!H218</f>
        <v>0</v>
      </c>
      <c r="I227" s="122">
        <f t="shared" si="3495"/>
        <v>0</v>
      </c>
      <c r="J227" s="83">
        <f>HASIL!J218</f>
        <v>0</v>
      </c>
      <c r="K227" s="122">
        <f t="shared" ref="K227" si="3766">J227</f>
        <v>0</v>
      </c>
      <c r="L227" s="83">
        <f>HASIL!L218</f>
        <v>0</v>
      </c>
      <c r="M227" s="122">
        <f t="shared" ref="M227" si="3767">L227</f>
        <v>0</v>
      </c>
      <c r="N227" s="83">
        <f>HASIL!N218</f>
        <v>0</v>
      </c>
      <c r="O227" s="122">
        <f t="shared" ref="O227" si="3768">N227</f>
        <v>0</v>
      </c>
      <c r="P227" s="83">
        <f>HASIL!P218</f>
        <v>0</v>
      </c>
      <c r="Q227" s="122">
        <f t="shared" ref="Q227" si="3769">P227</f>
        <v>0</v>
      </c>
      <c r="R227" s="83">
        <f>HASIL!R218</f>
        <v>0</v>
      </c>
      <c r="S227" s="122">
        <f t="shared" ref="S227" si="3770">R227</f>
        <v>0</v>
      </c>
      <c r="T227" s="83">
        <f>HASIL!T218</f>
        <v>0</v>
      </c>
      <c r="U227" s="122">
        <f t="shared" ref="U227" si="3771">T227</f>
        <v>0</v>
      </c>
      <c r="V227" s="83">
        <f>HASIL!V218</f>
        <v>0</v>
      </c>
      <c r="W227" s="122">
        <f t="shared" ref="W227" si="3772">V227</f>
        <v>0</v>
      </c>
      <c r="X227" s="83">
        <f>HASIL!X218</f>
        <v>0</v>
      </c>
      <c r="Y227" s="122">
        <f t="shared" ref="Y227" si="3773">X227</f>
        <v>0</v>
      </c>
      <c r="Z227" s="83">
        <f>HASIL!Z218</f>
        <v>0</v>
      </c>
      <c r="AA227" s="122">
        <f t="shared" ref="AA227" si="3774">Z227</f>
        <v>0</v>
      </c>
      <c r="AB227" s="83">
        <f>HASIL!AB218</f>
        <v>0</v>
      </c>
      <c r="AC227" s="122">
        <f t="shared" ref="AC227" si="3775">AB227</f>
        <v>0</v>
      </c>
      <c r="AD227" s="83">
        <f>HASIL!AD218</f>
        <v>0</v>
      </c>
      <c r="AE227" s="122">
        <f t="shared" ref="AE227" si="3776">AD227</f>
        <v>0</v>
      </c>
      <c r="AF227" s="83">
        <f>HASIL!AF218</f>
        <v>0</v>
      </c>
      <c r="AG227" s="122">
        <f t="shared" ref="AG227" si="3777">AF227</f>
        <v>0</v>
      </c>
      <c r="AH227" s="83">
        <f>HASIL!AH218</f>
        <v>0</v>
      </c>
      <c r="AI227" s="122">
        <f t="shared" ref="AI227" si="3778">AH227</f>
        <v>0</v>
      </c>
      <c r="AJ227" s="83">
        <f>HASIL!AJ218</f>
        <v>0</v>
      </c>
      <c r="AK227" s="122">
        <f t="shared" ref="AK227" si="3779">AJ227</f>
        <v>0</v>
      </c>
      <c r="AL227" s="83">
        <f>HASIL!AL218</f>
        <v>0</v>
      </c>
      <c r="AM227" s="122">
        <f t="shared" ref="AM227" si="3780">AL227</f>
        <v>0</v>
      </c>
      <c r="AN227" s="83">
        <f>HASIL!AN218</f>
        <v>0</v>
      </c>
      <c r="AO227" s="122">
        <f t="shared" ref="AO227" si="3781">AN227</f>
        <v>0</v>
      </c>
      <c r="AP227" s="83">
        <f>HASIL!AP218</f>
        <v>0</v>
      </c>
      <c r="AQ227" s="122">
        <f t="shared" ref="AQ227" si="3782">AP227</f>
        <v>0</v>
      </c>
      <c r="AR227" s="83">
        <f>HASIL!AR218</f>
        <v>0</v>
      </c>
      <c r="AS227" s="122">
        <f t="shared" ref="AS227" si="3783">AR227</f>
        <v>0</v>
      </c>
      <c r="AT227" s="83">
        <f>HASIL!AT218</f>
        <v>0</v>
      </c>
      <c r="AU227" s="122">
        <f t="shared" si="3491"/>
        <v>0</v>
      </c>
      <c r="AV227" s="47">
        <f>HASIL!AV218</f>
        <v>0</v>
      </c>
      <c r="AW227" s="47">
        <f>HASIL!AW218</f>
        <v>20</v>
      </c>
      <c r="AX227" s="23">
        <f>HASIL!AX218</f>
        <v>0</v>
      </c>
      <c r="AY227" s="24">
        <f t="shared" si="3492"/>
        <v>0</v>
      </c>
      <c r="AZ227" s="113" t="str">
        <f>IF(AY227&lt;$P$8,"-",IF(AY227&gt;=$P$8,"v"))</f>
        <v>-</v>
      </c>
      <c r="BA227" s="113" t="str">
        <f>IF(AY227&lt;$P$8,"v",IF(AY227&gt;=$P$8,"-"))</f>
        <v>v</v>
      </c>
      <c r="BB227" s="114" t="str">
        <f>IF(AY227&gt;=$P$8+20,"Pengayaan",IF(AY227&gt;=$P$8,"Tuntas",IF(AY227&lt;$P$8,"Remedial")))</f>
        <v>Remedial</v>
      </c>
      <c r="BE227" s="22">
        <v>209</v>
      </c>
      <c r="BF227" s="82" t="str">
        <f t="shared" si="3493"/>
        <v/>
      </c>
      <c r="BG227" s="110" t="s">
        <v>35</v>
      </c>
      <c r="BH227" s="22" t="s">
        <v>36</v>
      </c>
      <c r="BI227" s="22" t="s">
        <v>37</v>
      </c>
      <c r="BJ227" s="22" t="s">
        <v>38</v>
      </c>
      <c r="BN227" s="22">
        <v>209</v>
      </c>
      <c r="BO227" s="27" t="str">
        <f t="shared" si="3494"/>
        <v/>
      </c>
      <c r="BP227" s="110" t="s">
        <v>35</v>
      </c>
      <c r="BQ227" s="22" t="s">
        <v>36</v>
      </c>
      <c r="BR227" s="22" t="s">
        <v>37</v>
      </c>
      <c r="BS227" s="22" t="s">
        <v>38</v>
      </c>
    </row>
    <row r="228" spans="1:71" x14ac:dyDescent="0.25">
      <c r="A228" s="38">
        <v>210</v>
      </c>
      <c r="B228" s="266">
        <f>HASIL!C219</f>
        <v>0</v>
      </c>
      <c r="C228" s="266"/>
      <c r="D228" s="255">
        <f>HASIL!E219</f>
        <v>0</v>
      </c>
      <c r="E228" s="256"/>
      <c r="F228" s="192">
        <f>HASIL!G219</f>
        <v>0</v>
      </c>
      <c r="G228" s="46">
        <f>HASIL!B219</f>
        <v>0</v>
      </c>
      <c r="H228" s="83">
        <f>HASIL!H219</f>
        <v>0</v>
      </c>
      <c r="I228" s="122">
        <f t="shared" si="3495"/>
        <v>0</v>
      </c>
      <c r="J228" s="83">
        <f>HASIL!J219</f>
        <v>0</v>
      </c>
      <c r="K228" s="122">
        <f t="shared" ref="K228" si="3784">J228</f>
        <v>0</v>
      </c>
      <c r="L228" s="83">
        <f>HASIL!L219</f>
        <v>0</v>
      </c>
      <c r="M228" s="122">
        <f t="shared" ref="M228" si="3785">L228</f>
        <v>0</v>
      </c>
      <c r="N228" s="83">
        <f>HASIL!N219</f>
        <v>0</v>
      </c>
      <c r="O228" s="122">
        <f t="shared" ref="O228" si="3786">N228</f>
        <v>0</v>
      </c>
      <c r="P228" s="83">
        <f>HASIL!P219</f>
        <v>0</v>
      </c>
      <c r="Q228" s="122">
        <f t="shared" ref="Q228" si="3787">P228</f>
        <v>0</v>
      </c>
      <c r="R228" s="83">
        <f>HASIL!R219</f>
        <v>0</v>
      </c>
      <c r="S228" s="122">
        <f t="shared" ref="S228" si="3788">R228</f>
        <v>0</v>
      </c>
      <c r="T228" s="83">
        <f>HASIL!T219</f>
        <v>0</v>
      </c>
      <c r="U228" s="122">
        <f t="shared" ref="U228" si="3789">T228</f>
        <v>0</v>
      </c>
      <c r="V228" s="83">
        <f>HASIL!V219</f>
        <v>0</v>
      </c>
      <c r="W228" s="122">
        <f t="shared" ref="W228" si="3790">V228</f>
        <v>0</v>
      </c>
      <c r="X228" s="83">
        <f>HASIL!X219</f>
        <v>0</v>
      </c>
      <c r="Y228" s="122">
        <f t="shared" ref="Y228" si="3791">X228</f>
        <v>0</v>
      </c>
      <c r="Z228" s="83">
        <f>HASIL!Z219</f>
        <v>0</v>
      </c>
      <c r="AA228" s="122">
        <f t="shared" ref="AA228" si="3792">Z228</f>
        <v>0</v>
      </c>
      <c r="AB228" s="83">
        <f>HASIL!AB219</f>
        <v>0</v>
      </c>
      <c r="AC228" s="122">
        <f t="shared" ref="AC228" si="3793">AB228</f>
        <v>0</v>
      </c>
      <c r="AD228" s="83">
        <f>HASIL!AD219</f>
        <v>0</v>
      </c>
      <c r="AE228" s="122">
        <f t="shared" ref="AE228" si="3794">AD228</f>
        <v>0</v>
      </c>
      <c r="AF228" s="83">
        <f>HASIL!AF219</f>
        <v>0</v>
      </c>
      <c r="AG228" s="122">
        <f t="shared" ref="AG228" si="3795">AF228</f>
        <v>0</v>
      </c>
      <c r="AH228" s="83">
        <f>HASIL!AH219</f>
        <v>0</v>
      </c>
      <c r="AI228" s="122">
        <f t="shared" ref="AI228" si="3796">AH228</f>
        <v>0</v>
      </c>
      <c r="AJ228" s="83">
        <f>HASIL!AJ219</f>
        <v>0</v>
      </c>
      <c r="AK228" s="122">
        <f t="shared" ref="AK228" si="3797">AJ228</f>
        <v>0</v>
      </c>
      <c r="AL228" s="83">
        <f>HASIL!AL219</f>
        <v>0</v>
      </c>
      <c r="AM228" s="122">
        <f t="shared" ref="AM228" si="3798">AL228</f>
        <v>0</v>
      </c>
      <c r="AN228" s="83">
        <f>HASIL!AN219</f>
        <v>0</v>
      </c>
      <c r="AO228" s="122">
        <f t="shared" ref="AO228" si="3799">AN228</f>
        <v>0</v>
      </c>
      <c r="AP228" s="83">
        <f>HASIL!AP219</f>
        <v>0</v>
      </c>
      <c r="AQ228" s="122">
        <f t="shared" ref="AQ228" si="3800">AP228</f>
        <v>0</v>
      </c>
      <c r="AR228" s="83">
        <f>HASIL!AR219</f>
        <v>0</v>
      </c>
      <c r="AS228" s="122">
        <f t="shared" ref="AS228" si="3801">AR228</f>
        <v>0</v>
      </c>
      <c r="AT228" s="83">
        <f>HASIL!AT219</f>
        <v>0</v>
      </c>
      <c r="AU228" s="122">
        <f t="shared" si="3491"/>
        <v>0</v>
      </c>
      <c r="AV228" s="47">
        <f>HASIL!AV219</f>
        <v>0</v>
      </c>
      <c r="AW228" s="47">
        <f>HASIL!AW219</f>
        <v>20</v>
      </c>
      <c r="AX228" s="23">
        <f>HASIL!AX219</f>
        <v>0</v>
      </c>
      <c r="AY228" s="24">
        <f t="shared" si="3492"/>
        <v>0</v>
      </c>
      <c r="AZ228" s="113" t="str">
        <f>IF(AY228&lt;$P$8,"-",IF(AY228&gt;=$P$8,"v"))</f>
        <v>-</v>
      </c>
      <c r="BA228" s="113" t="str">
        <f>IF(AY228&lt;$P$8,"v",IF(AY228&gt;=$P$8,"-"))</f>
        <v>v</v>
      </c>
      <c r="BB228" s="114" t="str">
        <f>IF(AY228&gt;=$P$8+20,"Pengayaan",IF(AY228&gt;=$P$8,"Tuntas",IF(AY228&lt;$P$8,"Remedial")))</f>
        <v>Remedial</v>
      </c>
      <c r="BE228" s="22">
        <v>210</v>
      </c>
      <c r="BF228" s="82" t="str">
        <f t="shared" si="3493"/>
        <v/>
      </c>
      <c r="BG228" s="110" t="s">
        <v>35</v>
      </c>
      <c r="BH228" s="22" t="s">
        <v>36</v>
      </c>
      <c r="BI228" s="22" t="s">
        <v>37</v>
      </c>
      <c r="BJ228" s="22" t="s">
        <v>38</v>
      </c>
      <c r="BN228" s="22">
        <v>210</v>
      </c>
      <c r="BO228" s="27" t="str">
        <f t="shared" si="3494"/>
        <v/>
      </c>
      <c r="BP228" s="110" t="s">
        <v>35</v>
      </c>
      <c r="BQ228" s="22" t="s">
        <v>36</v>
      </c>
      <c r="BR228" s="22" t="s">
        <v>37</v>
      </c>
      <c r="BS228" s="22" t="s">
        <v>38</v>
      </c>
    </row>
    <row r="229" spans="1:71" ht="15" customHeight="1" x14ac:dyDescent="0.25">
      <c r="A229" s="48"/>
      <c r="B229" s="289" t="s">
        <v>41</v>
      </c>
      <c r="C229" s="290"/>
      <c r="D229" s="290"/>
      <c r="E229" s="290"/>
      <c r="F229" s="290"/>
      <c r="G229" s="291"/>
      <c r="H229" s="84">
        <f>SUM(I19:I228)</f>
        <v>330</v>
      </c>
      <c r="I229" s="85">
        <f>SUM(I19:I228)</f>
        <v>330</v>
      </c>
      <c r="J229" s="84">
        <f t="shared" ref="J229" si="3802">SUM(K19:K228)</f>
        <v>620</v>
      </c>
      <c r="K229" s="85">
        <f t="shared" ref="K229" si="3803">SUM(K19:K228)</f>
        <v>620</v>
      </c>
      <c r="L229" s="84">
        <f t="shared" ref="L229" si="3804">SUM(M19:M228)</f>
        <v>145</v>
      </c>
      <c r="M229" s="85">
        <f t="shared" ref="M229" si="3805">SUM(M19:M228)</f>
        <v>145</v>
      </c>
      <c r="N229" s="84">
        <f t="shared" ref="N229" si="3806">SUM(O19:O228)</f>
        <v>405</v>
      </c>
      <c r="O229" s="85">
        <f t="shared" ref="O229" si="3807">SUM(O19:O228)</f>
        <v>405</v>
      </c>
      <c r="P229" s="84">
        <f t="shared" ref="P229" si="3808">SUM(Q19:Q228)</f>
        <v>480</v>
      </c>
      <c r="Q229" s="85">
        <f t="shared" ref="Q229" si="3809">SUM(Q19:Q228)</f>
        <v>480</v>
      </c>
      <c r="R229" s="84">
        <f t="shared" ref="R229" si="3810">SUM(S19:S228)</f>
        <v>330</v>
      </c>
      <c r="S229" s="85">
        <f t="shared" ref="S229" si="3811">SUM(S19:S228)</f>
        <v>330</v>
      </c>
      <c r="T229" s="84">
        <f t="shared" ref="T229" si="3812">SUM(U19:U228)</f>
        <v>485</v>
      </c>
      <c r="U229" s="85">
        <f t="shared" ref="U229" si="3813">SUM(U19:U228)</f>
        <v>485</v>
      </c>
      <c r="V229" s="84">
        <f t="shared" ref="V229" si="3814">SUM(W19:W228)</f>
        <v>290</v>
      </c>
      <c r="W229" s="85">
        <f t="shared" ref="W229" si="3815">SUM(W19:W228)</f>
        <v>290</v>
      </c>
      <c r="X229" s="84">
        <f t="shared" ref="X229" si="3816">SUM(Y19:Y228)</f>
        <v>390</v>
      </c>
      <c r="Y229" s="85">
        <f t="shared" ref="Y229" si="3817">SUM(Y19:Y228)</f>
        <v>390</v>
      </c>
      <c r="Z229" s="84">
        <f t="shared" ref="Z229" si="3818">SUM(AA19:AA228)</f>
        <v>650</v>
      </c>
      <c r="AA229" s="85">
        <f t="shared" ref="AA229" si="3819">SUM(AA19:AA228)</f>
        <v>650</v>
      </c>
      <c r="AB229" s="84">
        <f t="shared" ref="AB229" si="3820">SUM(AC19:AC228)</f>
        <v>325</v>
      </c>
      <c r="AC229" s="85">
        <f t="shared" ref="AC229" si="3821">SUM(AC19:AC228)</f>
        <v>325</v>
      </c>
      <c r="AD229" s="84">
        <f t="shared" ref="AD229" si="3822">SUM(AE19:AE228)</f>
        <v>390</v>
      </c>
      <c r="AE229" s="85">
        <f t="shared" ref="AE229" si="3823">SUM(AE19:AE228)</f>
        <v>390</v>
      </c>
      <c r="AF229" s="84">
        <f t="shared" ref="AF229" si="3824">SUM(AG19:AG228)</f>
        <v>490</v>
      </c>
      <c r="AG229" s="85">
        <f t="shared" ref="AG229" si="3825">SUM(AG19:AG228)</f>
        <v>490</v>
      </c>
      <c r="AH229" s="84">
        <f t="shared" ref="AH229" si="3826">SUM(AI19:AI228)</f>
        <v>370</v>
      </c>
      <c r="AI229" s="85">
        <f t="shared" ref="AI229" si="3827">SUM(AI19:AI228)</f>
        <v>370</v>
      </c>
      <c r="AJ229" s="84">
        <f t="shared" ref="AJ229" si="3828">SUM(AK19:AK228)</f>
        <v>560</v>
      </c>
      <c r="AK229" s="85">
        <f t="shared" ref="AK229" si="3829">SUM(AK19:AK228)</f>
        <v>560</v>
      </c>
      <c r="AL229" s="84">
        <f t="shared" ref="AL229" si="3830">SUM(AM19:AM228)</f>
        <v>490</v>
      </c>
      <c r="AM229" s="85">
        <f t="shared" ref="AM229" si="3831">SUM(AM19:AM228)</f>
        <v>490</v>
      </c>
      <c r="AN229" s="84">
        <f t="shared" ref="AN229" si="3832">SUM(AO19:AO228)</f>
        <v>655</v>
      </c>
      <c r="AO229" s="85">
        <f t="shared" ref="AO229" si="3833">SUM(AO19:AO228)</f>
        <v>655</v>
      </c>
      <c r="AP229" s="84">
        <f t="shared" ref="AP229" si="3834">SUM(AQ19:AQ228)</f>
        <v>585</v>
      </c>
      <c r="AQ229" s="85">
        <f t="shared" ref="AQ229" si="3835">SUM(AQ19:AQ228)</f>
        <v>585</v>
      </c>
      <c r="AR229" s="84">
        <f t="shared" ref="AR229" si="3836">SUM(AS19:AS228)</f>
        <v>490</v>
      </c>
      <c r="AS229" s="85">
        <f t="shared" ref="AS229" si="3837">SUM(AS19:AS228)</f>
        <v>490</v>
      </c>
      <c r="AT229" s="84">
        <f t="shared" ref="AT229" si="3838">SUM(AU19:AU228)</f>
        <v>655</v>
      </c>
      <c r="AU229" s="85">
        <f t="shared" ref="AU229" si="3839">SUM(AU19:AU228)</f>
        <v>655</v>
      </c>
      <c r="AV229" s="298" t="s">
        <v>8</v>
      </c>
      <c r="AW229" s="299"/>
      <c r="AX229" s="105">
        <f>SUM(AX19:AX124)</f>
        <v>5465</v>
      </c>
      <c r="AY229" s="25"/>
      <c r="AZ229" s="25"/>
      <c r="BA229" s="25"/>
      <c r="BB229" s="25"/>
    </row>
    <row r="230" spans="1:71" x14ac:dyDescent="0.25">
      <c r="A230" s="50"/>
      <c r="B230" s="292" t="s">
        <v>42</v>
      </c>
      <c r="C230" s="293"/>
      <c r="D230" s="293"/>
      <c r="E230" s="293"/>
      <c r="F230" s="293"/>
      <c r="G230" s="294"/>
      <c r="H230" s="79">
        <f>$P$13*H17</f>
        <v>925</v>
      </c>
      <c r="I230" s="61">
        <f>$P$13*I17</f>
        <v>925</v>
      </c>
      <c r="J230" s="61">
        <f>$P$13*J17</f>
        <v>925</v>
      </c>
      <c r="K230" s="61">
        <f>$P$13*K17</f>
        <v>925</v>
      </c>
      <c r="L230" s="61">
        <f>$P$13*L17</f>
        <v>925</v>
      </c>
      <c r="M230" s="61">
        <f>$P$13*M17</f>
        <v>925</v>
      </c>
      <c r="N230" s="61">
        <f>$P$13*N17</f>
        <v>925</v>
      </c>
      <c r="O230" s="61">
        <f>$P$13*O17</f>
        <v>925</v>
      </c>
      <c r="P230" s="61">
        <f>$P$13*P17</f>
        <v>925</v>
      </c>
      <c r="Q230" s="61">
        <f>$P$13*Q17</f>
        <v>925</v>
      </c>
      <c r="R230" s="61">
        <f>$P$13*R17</f>
        <v>925</v>
      </c>
      <c r="S230" s="61">
        <f>$P$13*S17</f>
        <v>925</v>
      </c>
      <c r="T230" s="61">
        <f>$P$13*T17</f>
        <v>925</v>
      </c>
      <c r="U230" s="61">
        <f>$P$13*U17</f>
        <v>925</v>
      </c>
      <c r="V230" s="61">
        <f>$P$13*V17</f>
        <v>925</v>
      </c>
      <c r="W230" s="61">
        <f>$P$13*W17</f>
        <v>925</v>
      </c>
      <c r="X230" s="61">
        <f>$P$13*X17</f>
        <v>925</v>
      </c>
      <c r="Y230" s="61">
        <f>$P$13*Y17</f>
        <v>925</v>
      </c>
      <c r="Z230" s="61">
        <f>$P$13*Z17</f>
        <v>925</v>
      </c>
      <c r="AA230" s="61">
        <f>$P$13*AA17</f>
        <v>925</v>
      </c>
      <c r="AB230" s="61">
        <f>$P$13*AB17</f>
        <v>925</v>
      </c>
      <c r="AC230" s="61">
        <f>$P$13*AC17</f>
        <v>925</v>
      </c>
      <c r="AD230" s="61">
        <f>$P$13*AD17</f>
        <v>925</v>
      </c>
      <c r="AE230" s="61">
        <f>$P$13*AE17</f>
        <v>925</v>
      </c>
      <c r="AF230" s="61">
        <f>$P$13*AF17</f>
        <v>925</v>
      </c>
      <c r="AG230" s="61">
        <f>$P$13*AG17</f>
        <v>925</v>
      </c>
      <c r="AH230" s="61">
        <f>$P$13*AH17</f>
        <v>925</v>
      </c>
      <c r="AI230" s="61">
        <f>$P$13*AI17</f>
        <v>925</v>
      </c>
      <c r="AJ230" s="61">
        <f>$P$13*AJ17</f>
        <v>925</v>
      </c>
      <c r="AK230" s="61">
        <f>$P$13*AK17</f>
        <v>925</v>
      </c>
      <c r="AL230" s="61">
        <f>$P$13*AL17</f>
        <v>925</v>
      </c>
      <c r="AM230" s="61">
        <f>$P$13*AM17</f>
        <v>925</v>
      </c>
      <c r="AN230" s="61">
        <f>$P$13*AN17</f>
        <v>925</v>
      </c>
      <c r="AO230" s="61">
        <f>$P$13*AO17</f>
        <v>925</v>
      </c>
      <c r="AP230" s="61">
        <f>$P$13*AP17</f>
        <v>925</v>
      </c>
      <c r="AQ230" s="61">
        <f>$P$13*AQ17</f>
        <v>925</v>
      </c>
      <c r="AR230" s="61">
        <f>$P$13*AR17</f>
        <v>925</v>
      </c>
      <c r="AS230" s="61">
        <f>$P$13*AS17</f>
        <v>925</v>
      </c>
      <c r="AT230" s="61">
        <f>$P$13*AT17</f>
        <v>925</v>
      </c>
      <c r="AU230" s="61">
        <f>$P$13*AU17</f>
        <v>925</v>
      </c>
      <c r="AV230" s="300"/>
      <c r="AW230" s="301"/>
      <c r="AX230" s="101">
        <f>$P$13*W233</f>
        <v>18500</v>
      </c>
      <c r="AY230" s="51"/>
      <c r="AZ230" s="51"/>
      <c r="BA230" s="51"/>
      <c r="BB230" s="51"/>
      <c r="BE230" s="29" t="s">
        <v>95</v>
      </c>
      <c r="BG230" s="125"/>
      <c r="BH230" s="125"/>
      <c r="BI230" s="19" t="str">
        <f>'DATA GURU'!C31</f>
        <v>Kuala Tungkal, Desember 2020</v>
      </c>
      <c r="BJ230" s="16"/>
      <c r="BN230" s="29" t="s">
        <v>95</v>
      </c>
      <c r="BP230" s="125"/>
      <c r="BQ230" s="125"/>
      <c r="BR230" s="19" t="str">
        <f>'DATA GURU'!C31</f>
        <v>Kuala Tungkal, Desember 2020</v>
      </c>
      <c r="BS230" s="16"/>
    </row>
    <row r="231" spans="1:71" ht="15.75" thickBot="1" x14ac:dyDescent="0.3">
      <c r="A231" s="49"/>
      <c r="B231" s="295" t="s">
        <v>43</v>
      </c>
      <c r="C231" s="296"/>
      <c r="D231" s="296"/>
      <c r="E231" s="296"/>
      <c r="F231" s="296"/>
      <c r="G231" s="297"/>
      <c r="H231" s="80">
        <f>(H229/H230)*100</f>
        <v>35.675675675675677</v>
      </c>
      <c r="I231" s="62">
        <f>(I229/I230)*100</f>
        <v>35.675675675675677</v>
      </c>
      <c r="J231" s="62">
        <f t="shared" ref="J231:AU231" si="3840">(J229/J230)*100</f>
        <v>67.027027027027032</v>
      </c>
      <c r="K231" s="62">
        <f t="shared" si="3840"/>
        <v>67.027027027027032</v>
      </c>
      <c r="L231" s="62">
        <f t="shared" si="3840"/>
        <v>15.675675675675677</v>
      </c>
      <c r="M231" s="62">
        <f t="shared" si="3840"/>
        <v>15.675675675675677</v>
      </c>
      <c r="N231" s="62">
        <f t="shared" si="3840"/>
        <v>43.78378378378379</v>
      </c>
      <c r="O231" s="62">
        <f t="shared" si="3840"/>
        <v>43.78378378378379</v>
      </c>
      <c r="P231" s="62">
        <f t="shared" si="3840"/>
        <v>51.891891891891895</v>
      </c>
      <c r="Q231" s="62">
        <f t="shared" si="3840"/>
        <v>51.891891891891895</v>
      </c>
      <c r="R231" s="62">
        <f t="shared" si="3840"/>
        <v>35.675675675675677</v>
      </c>
      <c r="S231" s="62">
        <f t="shared" si="3840"/>
        <v>35.675675675675677</v>
      </c>
      <c r="T231" s="62">
        <f t="shared" si="3840"/>
        <v>52.432432432432428</v>
      </c>
      <c r="U231" s="62">
        <f t="shared" si="3840"/>
        <v>52.432432432432428</v>
      </c>
      <c r="V231" s="62">
        <f t="shared" si="3840"/>
        <v>31.351351351351354</v>
      </c>
      <c r="W231" s="62">
        <f t="shared" si="3840"/>
        <v>31.351351351351354</v>
      </c>
      <c r="X231" s="62">
        <f t="shared" si="3840"/>
        <v>42.162162162162161</v>
      </c>
      <c r="Y231" s="62">
        <f t="shared" si="3840"/>
        <v>42.162162162162161</v>
      </c>
      <c r="Z231" s="62">
        <f t="shared" si="3840"/>
        <v>70.270270270270274</v>
      </c>
      <c r="AA231" s="62">
        <f t="shared" si="3840"/>
        <v>70.270270270270274</v>
      </c>
      <c r="AB231" s="62">
        <f t="shared" si="3840"/>
        <v>35.135135135135137</v>
      </c>
      <c r="AC231" s="62">
        <f t="shared" si="3840"/>
        <v>35.135135135135137</v>
      </c>
      <c r="AD231" s="62">
        <f t="shared" si="3840"/>
        <v>42.162162162162161</v>
      </c>
      <c r="AE231" s="62">
        <f t="shared" si="3840"/>
        <v>42.162162162162161</v>
      </c>
      <c r="AF231" s="62">
        <f t="shared" si="3840"/>
        <v>52.972972972972975</v>
      </c>
      <c r="AG231" s="62">
        <f t="shared" si="3840"/>
        <v>52.972972972972975</v>
      </c>
      <c r="AH231" s="62">
        <f t="shared" si="3840"/>
        <v>40</v>
      </c>
      <c r="AI231" s="62">
        <f t="shared" si="3840"/>
        <v>40</v>
      </c>
      <c r="AJ231" s="62">
        <f t="shared" si="3840"/>
        <v>60.540540540540547</v>
      </c>
      <c r="AK231" s="62">
        <f t="shared" si="3840"/>
        <v>60.540540540540547</v>
      </c>
      <c r="AL231" s="62">
        <f t="shared" si="3840"/>
        <v>52.972972972972975</v>
      </c>
      <c r="AM231" s="62">
        <f t="shared" si="3840"/>
        <v>52.972972972972975</v>
      </c>
      <c r="AN231" s="62">
        <f t="shared" si="3840"/>
        <v>70.810810810810807</v>
      </c>
      <c r="AO231" s="62">
        <f t="shared" si="3840"/>
        <v>70.810810810810807</v>
      </c>
      <c r="AP231" s="62">
        <f t="shared" si="3840"/>
        <v>63.243243243243242</v>
      </c>
      <c r="AQ231" s="62">
        <f t="shared" si="3840"/>
        <v>63.243243243243242</v>
      </c>
      <c r="AR231" s="62">
        <f t="shared" si="3840"/>
        <v>52.972972972972975</v>
      </c>
      <c r="AS231" s="62">
        <f t="shared" si="3840"/>
        <v>52.972972972972975</v>
      </c>
      <c r="AT231" s="62">
        <f t="shared" si="3840"/>
        <v>70.810810810810807</v>
      </c>
      <c r="AU231" s="62">
        <f t="shared" si="3840"/>
        <v>70.810810810810807</v>
      </c>
      <c r="AV231" s="302"/>
      <c r="AW231" s="303"/>
      <c r="AX231" s="106">
        <f>(AX229/AX230)*100</f>
        <v>29.54054054054054</v>
      </c>
      <c r="AY231" s="44"/>
      <c r="AZ231" s="45"/>
      <c r="BA231" s="45"/>
      <c r="BB231" s="45"/>
      <c r="BE231" s="29" t="s">
        <v>94</v>
      </c>
      <c r="BG231" s="125"/>
      <c r="BH231" s="125"/>
      <c r="BI231" s="19"/>
      <c r="BJ231" s="16"/>
      <c r="BN231" s="29" t="s">
        <v>94</v>
      </c>
      <c r="BP231" s="125"/>
      <c r="BQ231" s="125"/>
      <c r="BR231" s="19"/>
      <c r="BS231" s="16"/>
    </row>
    <row r="232" spans="1:71" x14ac:dyDescent="0.25">
      <c r="A232" s="26"/>
      <c r="B232" s="26"/>
      <c r="C232" s="26"/>
      <c r="D232" s="26"/>
      <c r="E232" s="26"/>
      <c r="F232" s="26"/>
      <c r="G232" s="39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26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26"/>
      <c r="BA232" s="26"/>
      <c r="BB232" s="26"/>
      <c r="BE232" s="26" t="str">
        <f>'DATA GURU'!C12</f>
        <v>SMA Negeri 2 Tanjungjabung Barat</v>
      </c>
      <c r="BG232" s="125"/>
      <c r="BH232" s="125"/>
      <c r="BI232" s="19" t="s">
        <v>11</v>
      </c>
      <c r="BJ232" s="16"/>
      <c r="BN232" s="26" t="str">
        <f>'DATA GURU'!C12</f>
        <v>SMA Negeri 2 Tanjungjabung Barat</v>
      </c>
      <c r="BP232" s="125"/>
      <c r="BQ232" s="125"/>
      <c r="BR232" s="19" t="s">
        <v>11</v>
      </c>
      <c r="BS232" s="16"/>
    </row>
    <row r="233" spans="1:71" x14ac:dyDescent="0.25">
      <c r="C233" s="26"/>
      <c r="D233" s="26"/>
      <c r="E233" s="26"/>
      <c r="F233" s="26"/>
      <c r="G233" s="34" t="s">
        <v>44</v>
      </c>
      <c r="H233" s="40"/>
      <c r="I233" s="40"/>
      <c r="J233" s="40"/>
      <c r="K233" s="40"/>
      <c r="L233" s="40"/>
      <c r="M233" s="40"/>
      <c r="N233" s="26"/>
      <c r="R233" s="40"/>
      <c r="S233" s="19"/>
      <c r="T233" s="40"/>
      <c r="U233" s="40"/>
      <c r="V233" s="40"/>
      <c r="W233" s="307">
        <f>I17+K17+M17+O17+Q17+S17+U17+W17+Y17+AA17+AC17+AE17+AG17+AI17+AK17+AM17+AO17+AQ17+AS17+AU17</f>
        <v>100</v>
      </c>
      <c r="X233" s="307"/>
      <c r="Y233" s="307"/>
      <c r="Z233" s="307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26"/>
      <c r="BA233" s="26"/>
      <c r="BB233" s="26"/>
      <c r="BE233" s="30"/>
      <c r="BG233" s="125"/>
      <c r="BH233" s="125"/>
      <c r="BI233" s="19"/>
      <c r="BJ233" s="16"/>
      <c r="BN233" s="30"/>
      <c r="BP233" s="125"/>
      <c r="BQ233" s="125"/>
      <c r="BR233" s="19"/>
      <c r="BS233" s="16"/>
    </row>
    <row r="234" spans="1:71" x14ac:dyDescent="0.25">
      <c r="A234" s="26"/>
      <c r="B234" s="19"/>
      <c r="C234" s="26"/>
      <c r="D234" s="26"/>
      <c r="E234" s="26"/>
      <c r="F234" s="26"/>
      <c r="G234" s="39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26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104"/>
      <c r="AZ234" s="26"/>
      <c r="BA234" s="26"/>
      <c r="BB234" s="26"/>
      <c r="BE234" s="30"/>
      <c r="BG234" s="125"/>
      <c r="BH234" s="125"/>
      <c r="BI234" s="19"/>
      <c r="BJ234" s="16"/>
      <c r="BN234" s="30"/>
      <c r="BP234" s="125"/>
      <c r="BQ234" s="125"/>
      <c r="BR234" s="19"/>
      <c r="BS234" s="16"/>
    </row>
    <row r="235" spans="1:71" x14ac:dyDescent="0.25">
      <c r="C235" s="26"/>
      <c r="D235" s="26"/>
      <c r="E235" s="26"/>
      <c r="F235" s="26"/>
      <c r="G235" s="20" t="s">
        <v>45</v>
      </c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26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104"/>
      <c r="AZ235" s="26"/>
      <c r="BA235" s="26"/>
      <c r="BB235" s="26"/>
      <c r="BE235" s="30"/>
      <c r="BG235" s="118"/>
      <c r="BH235" s="118"/>
      <c r="BI235" s="19"/>
      <c r="BJ235" s="16"/>
      <c r="BN235" s="30"/>
      <c r="BP235" s="125"/>
      <c r="BQ235" s="125"/>
      <c r="BR235" s="19"/>
      <c r="BS235" s="16"/>
    </row>
    <row r="236" spans="1:71" x14ac:dyDescent="0.25">
      <c r="C236" s="26"/>
      <c r="D236" s="26"/>
      <c r="E236" s="26"/>
      <c r="F236" s="26"/>
      <c r="G236" s="20" t="s">
        <v>46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Z236" s="26"/>
      <c r="BA236" s="26"/>
      <c r="BB236" s="26"/>
      <c r="BE236" s="31">
        <f>'DATA GURU'!C15</f>
        <v>0</v>
      </c>
      <c r="BG236" s="118"/>
      <c r="BH236" s="118"/>
      <c r="BI236" s="32">
        <f>'DATA GURU'!C28</f>
        <v>0</v>
      </c>
      <c r="BJ236" s="16"/>
      <c r="BN236" s="31">
        <f>'DATA GURU'!C15</f>
        <v>0</v>
      </c>
      <c r="BP236" s="125"/>
      <c r="BQ236" s="125"/>
      <c r="BR236" s="32">
        <f>'DATA GURU'!C28</f>
        <v>0</v>
      </c>
      <c r="BS236" s="16"/>
    </row>
    <row r="237" spans="1:71" x14ac:dyDescent="0.25">
      <c r="D237" s="26"/>
      <c r="E237" s="26"/>
      <c r="F237" s="26"/>
      <c r="G237" s="20" t="s">
        <v>47</v>
      </c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41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E237" s="33" t="s">
        <v>96</v>
      </c>
      <c r="BF237" s="26">
        <f>'DATA GURU'!C16</f>
        <v>0</v>
      </c>
      <c r="BG237" s="118"/>
      <c r="BH237" s="118"/>
      <c r="BI237" s="19" t="s">
        <v>96</v>
      </c>
      <c r="BJ237" s="26">
        <f>'DATA GURU'!C29</f>
        <v>0</v>
      </c>
      <c r="BN237" s="33" t="s">
        <v>96</v>
      </c>
      <c r="BO237" s="26">
        <f>'DATA GURU'!C16</f>
        <v>0</v>
      </c>
      <c r="BP237" s="125"/>
      <c r="BQ237" s="125"/>
      <c r="BR237" s="19" t="s">
        <v>96</v>
      </c>
      <c r="BS237" s="26">
        <f>'DATA GURU'!C29</f>
        <v>0</v>
      </c>
    </row>
    <row r="238" spans="1:71" x14ac:dyDescent="0.25">
      <c r="D238" s="26"/>
      <c r="E238" s="26"/>
      <c r="F238" s="26"/>
      <c r="G238" s="19" t="s">
        <v>48</v>
      </c>
      <c r="H238" s="26"/>
      <c r="I238" s="26"/>
      <c r="J238" s="26"/>
      <c r="K238" s="26"/>
      <c r="L238" s="26"/>
      <c r="N238" s="26"/>
      <c r="U238" s="26"/>
      <c r="V238" s="28" t="s">
        <v>12</v>
      </c>
      <c r="W238" s="259">
        <f>P13</f>
        <v>185</v>
      </c>
      <c r="X238" s="259"/>
      <c r="Y238" s="259"/>
      <c r="Z238" s="259"/>
      <c r="AA238" s="19" t="s">
        <v>49</v>
      </c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26"/>
      <c r="AW238" s="26"/>
      <c r="AX238" s="26"/>
      <c r="AY238" s="26"/>
      <c r="AZ238" s="26"/>
      <c r="BA238" s="26"/>
      <c r="BB238" s="26"/>
      <c r="BE238" s="125"/>
      <c r="BF238" s="81"/>
      <c r="BG238" s="125"/>
      <c r="BH238" s="125"/>
      <c r="BI238" s="125"/>
      <c r="BJ238" s="125"/>
    </row>
    <row r="239" spans="1:71" x14ac:dyDescent="0.25">
      <c r="D239" s="26"/>
      <c r="E239" s="26"/>
      <c r="F239" s="26"/>
      <c r="G239" s="19" t="s">
        <v>50</v>
      </c>
      <c r="H239" s="26"/>
      <c r="I239" s="26"/>
      <c r="J239" s="26"/>
      <c r="K239" s="26"/>
      <c r="L239" s="26"/>
      <c r="N239" s="26"/>
      <c r="U239" s="26"/>
      <c r="V239" s="28" t="s">
        <v>12</v>
      </c>
      <c r="W239" s="267">
        <f>W238-W240</f>
        <v>111</v>
      </c>
      <c r="X239" s="267"/>
      <c r="Y239" s="267"/>
      <c r="Z239" s="267"/>
      <c r="AA239" s="19" t="s">
        <v>49</v>
      </c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26"/>
      <c r="AW239" s="26"/>
      <c r="AX239" s="26"/>
      <c r="AY239" s="26"/>
      <c r="AZ239" s="26"/>
      <c r="BA239" s="26"/>
      <c r="BB239" s="26"/>
      <c r="BE239" s="125"/>
      <c r="BF239" s="81"/>
      <c r="BG239" s="125"/>
      <c r="BH239" s="125"/>
      <c r="BI239" s="125"/>
      <c r="BJ239" s="125"/>
    </row>
    <row r="240" spans="1:71" x14ac:dyDescent="0.25">
      <c r="D240" s="26"/>
      <c r="E240" s="26"/>
      <c r="F240" s="26"/>
      <c r="G240" s="19" t="s">
        <v>51</v>
      </c>
      <c r="H240" s="26"/>
      <c r="I240" s="26"/>
      <c r="J240" s="26"/>
      <c r="K240" s="26"/>
      <c r="L240" s="26"/>
      <c r="N240" s="26"/>
      <c r="U240" s="26"/>
      <c r="V240" s="28" t="s">
        <v>12</v>
      </c>
      <c r="W240" s="259">
        <f>COUNT(BE19:BE92)</f>
        <v>74</v>
      </c>
      <c r="X240" s="259"/>
      <c r="Y240" s="259"/>
      <c r="Z240" s="259"/>
      <c r="AA240" s="19" t="s">
        <v>49</v>
      </c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26"/>
      <c r="AW240" s="26"/>
      <c r="AX240" s="26"/>
      <c r="AY240" s="26"/>
      <c r="AZ240" s="26"/>
      <c r="BA240" s="26"/>
      <c r="BB240" s="26"/>
      <c r="BE240" s="125"/>
      <c r="BF240" s="81"/>
      <c r="BG240" s="125"/>
      <c r="BH240" s="125"/>
      <c r="BI240" s="125"/>
      <c r="BJ240" s="125"/>
    </row>
    <row r="241" spans="1:62" x14ac:dyDescent="0.25">
      <c r="D241" s="26"/>
      <c r="E241" s="26"/>
      <c r="F241" s="26"/>
      <c r="G241" s="20" t="s">
        <v>52</v>
      </c>
      <c r="H241" s="26"/>
      <c r="I241" s="26"/>
      <c r="J241" s="26"/>
      <c r="K241" s="26"/>
      <c r="L241" s="26"/>
      <c r="N241" s="26"/>
      <c r="U241" s="26"/>
      <c r="V241" s="19"/>
      <c r="W241" s="26"/>
      <c r="X241" s="35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E241" s="125"/>
      <c r="BF241" s="81"/>
      <c r="BG241" s="125"/>
      <c r="BH241" s="125"/>
      <c r="BI241" s="125"/>
      <c r="BJ241" s="125"/>
    </row>
    <row r="242" spans="1:62" x14ac:dyDescent="0.25">
      <c r="D242" s="26"/>
      <c r="E242" s="26"/>
      <c r="F242" s="26"/>
      <c r="G242" s="19" t="s">
        <v>53</v>
      </c>
      <c r="H242" s="26"/>
      <c r="I242" s="26"/>
      <c r="J242" s="26"/>
      <c r="K242" s="26"/>
      <c r="L242" s="26"/>
      <c r="N242" s="26"/>
      <c r="V242" s="28" t="s">
        <v>12</v>
      </c>
      <c r="W242" s="308">
        <f>(AX229/AX230)*100</f>
        <v>29.54054054054054</v>
      </c>
      <c r="X242" s="308"/>
      <c r="Y242" s="308"/>
      <c r="Z242" s="308"/>
      <c r="AA242" s="19" t="s">
        <v>54</v>
      </c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26"/>
      <c r="AW242" s="26"/>
      <c r="AX242" s="26"/>
      <c r="AY242" s="26"/>
      <c r="AZ242" s="26"/>
      <c r="BA242" s="26"/>
      <c r="BB242" s="26"/>
      <c r="BE242" s="125"/>
      <c r="BF242" s="81"/>
      <c r="BG242" s="125"/>
      <c r="BH242" s="125"/>
      <c r="BI242" s="125"/>
      <c r="BJ242" s="125"/>
    </row>
    <row r="243" spans="1:62" x14ac:dyDescent="0.25">
      <c r="D243" s="26"/>
      <c r="E243" s="26"/>
      <c r="F243" s="26"/>
      <c r="G243" s="19" t="s">
        <v>55</v>
      </c>
      <c r="H243" s="26"/>
      <c r="I243" s="26"/>
      <c r="J243" s="26"/>
      <c r="K243" s="26"/>
      <c r="L243" s="26"/>
      <c r="N243" s="26"/>
      <c r="V243" s="28" t="s">
        <v>12</v>
      </c>
      <c r="W243" s="308">
        <f>(W239/W238)*100</f>
        <v>60</v>
      </c>
      <c r="X243" s="308"/>
      <c r="Y243" s="308"/>
      <c r="Z243" s="308"/>
      <c r="AA243" s="19" t="s">
        <v>54</v>
      </c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26"/>
      <c r="AW243" s="26"/>
      <c r="AX243" s="26"/>
      <c r="AY243" s="26"/>
      <c r="AZ243" s="26"/>
      <c r="BA243" s="26"/>
      <c r="BB243" s="26"/>
      <c r="BE243" s="125"/>
      <c r="BF243" s="81"/>
      <c r="BG243" s="125"/>
      <c r="BH243" s="125"/>
      <c r="BI243" s="125"/>
      <c r="BJ243" s="125"/>
    </row>
    <row r="244" spans="1:62" x14ac:dyDescent="0.25">
      <c r="D244" s="26"/>
      <c r="E244" s="26"/>
      <c r="F244" s="26"/>
      <c r="G244" s="19"/>
      <c r="H244" s="26"/>
      <c r="I244" s="26"/>
      <c r="J244" s="26"/>
      <c r="K244" s="26"/>
      <c r="L244" s="26"/>
      <c r="N244" s="26"/>
      <c r="U244" s="26"/>
      <c r="V244" s="19"/>
      <c r="W244" s="26"/>
      <c r="X244" s="35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E244" s="125"/>
      <c r="BF244" s="81"/>
      <c r="BG244" s="125"/>
      <c r="BH244" s="125"/>
      <c r="BI244" s="125"/>
      <c r="BJ244" s="125"/>
    </row>
    <row r="245" spans="1:62" x14ac:dyDescent="0.25">
      <c r="D245" s="26"/>
      <c r="E245" s="26"/>
      <c r="F245" s="26"/>
      <c r="G245" s="19"/>
      <c r="H245" s="26"/>
      <c r="I245" s="26"/>
      <c r="J245" s="26"/>
      <c r="K245" s="26"/>
      <c r="L245" s="26"/>
      <c r="N245" s="26"/>
      <c r="U245" s="26"/>
      <c r="V245" s="19"/>
      <c r="W245" s="26"/>
      <c r="X245" s="35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E245" s="125"/>
      <c r="BF245" s="81"/>
      <c r="BG245" s="125"/>
      <c r="BH245" s="125"/>
      <c r="BI245" s="125"/>
      <c r="BJ245" s="125"/>
    </row>
    <row r="246" spans="1:62" x14ac:dyDescent="0.25">
      <c r="D246" s="26"/>
      <c r="E246" s="26"/>
      <c r="F246" s="26"/>
      <c r="G246" s="19" t="s">
        <v>56</v>
      </c>
      <c r="H246" s="26"/>
      <c r="I246" s="26"/>
      <c r="J246" s="26"/>
      <c r="K246" s="26"/>
      <c r="L246" s="26"/>
      <c r="N246" s="26"/>
      <c r="U246" s="26"/>
      <c r="V246" s="28" t="s">
        <v>12</v>
      </c>
      <c r="W246" s="26"/>
      <c r="X246" s="259"/>
      <c r="Y246" s="259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E246" s="125"/>
      <c r="BF246" s="81"/>
      <c r="BG246" s="125"/>
      <c r="BH246" s="125"/>
      <c r="BI246" s="125"/>
      <c r="BJ246" s="125"/>
    </row>
    <row r="247" spans="1:62" x14ac:dyDescent="0.25">
      <c r="D247" s="26"/>
      <c r="E247" s="26"/>
      <c r="F247" s="26"/>
      <c r="G247" s="19" t="s">
        <v>57</v>
      </c>
      <c r="H247" s="26"/>
      <c r="I247" s="26"/>
      <c r="J247" s="26"/>
      <c r="K247" s="26"/>
      <c r="L247" s="26"/>
      <c r="N247" s="26"/>
      <c r="V247" s="28" t="s">
        <v>12</v>
      </c>
      <c r="W247" s="267">
        <f>W240*1</f>
        <v>74</v>
      </c>
      <c r="X247" s="267"/>
      <c r="Y247" s="267"/>
      <c r="Z247" s="267"/>
      <c r="AA247" s="19" t="s">
        <v>49</v>
      </c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26"/>
      <c r="AW247" s="26"/>
      <c r="AX247" s="26"/>
      <c r="AY247" s="26"/>
      <c r="AZ247" s="26"/>
      <c r="BA247" s="26"/>
      <c r="BB247" s="26"/>
      <c r="BE247" s="125"/>
      <c r="BF247" s="81"/>
      <c r="BG247" s="125"/>
      <c r="BH247" s="125"/>
      <c r="BI247" s="125"/>
      <c r="BJ247" s="125"/>
    </row>
    <row r="248" spans="1:62" x14ac:dyDescent="0.25">
      <c r="D248" s="26"/>
      <c r="E248" s="26"/>
      <c r="F248" s="26"/>
      <c r="G248" s="19" t="s">
        <v>58</v>
      </c>
      <c r="H248" s="26"/>
      <c r="I248" s="26"/>
      <c r="J248" s="26"/>
      <c r="K248" s="26"/>
      <c r="L248" s="26"/>
      <c r="N248" s="26"/>
      <c r="V248" s="28" t="s">
        <v>12</v>
      </c>
      <c r="W248" s="259">
        <f>COUNT(BN19:BN20)</f>
        <v>2</v>
      </c>
      <c r="X248" s="259"/>
      <c r="Y248" s="259"/>
      <c r="Z248" s="259"/>
      <c r="AA248" s="19" t="s">
        <v>49</v>
      </c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26"/>
      <c r="AW248" s="26"/>
      <c r="AX248" s="26"/>
      <c r="AY248" s="26"/>
      <c r="AZ248" s="26"/>
      <c r="BA248" s="26"/>
      <c r="BB248" s="26"/>
      <c r="BE248" s="125"/>
      <c r="BF248" s="81"/>
      <c r="BG248" s="125"/>
      <c r="BH248" s="125"/>
      <c r="BI248" s="125"/>
      <c r="BJ248" s="125"/>
    </row>
    <row r="249" spans="1:62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E249" s="125"/>
      <c r="BF249" s="81"/>
      <c r="BG249" s="125"/>
      <c r="BH249" s="125"/>
      <c r="BI249" s="125"/>
      <c r="BJ249" s="125"/>
    </row>
    <row r="250" spans="1:62" x14ac:dyDescent="0.25">
      <c r="A250" s="26"/>
      <c r="B250" s="26"/>
      <c r="C250" s="26"/>
      <c r="D250" s="26"/>
      <c r="E250" s="26"/>
      <c r="F250" s="26"/>
      <c r="H250" s="81" t="s">
        <v>95</v>
      </c>
      <c r="I250" s="26"/>
      <c r="J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19" t="str">
        <f>'DATA GURU'!C31</f>
        <v>Kuala Tungkal, Desember 2020</v>
      </c>
      <c r="AW250" s="26"/>
      <c r="AX250" s="26"/>
      <c r="AY250" s="26"/>
      <c r="AZ250" s="26"/>
      <c r="BA250" s="26"/>
      <c r="BB250" s="26"/>
      <c r="BE250" s="125"/>
      <c r="BF250" s="81"/>
      <c r="BG250" s="125"/>
      <c r="BH250" s="125"/>
      <c r="BI250" s="125"/>
      <c r="BJ250" s="125"/>
    </row>
    <row r="251" spans="1:62" x14ac:dyDescent="0.25">
      <c r="A251" s="26"/>
      <c r="B251" s="26"/>
      <c r="C251" s="26"/>
      <c r="D251" s="26"/>
      <c r="E251" s="26"/>
      <c r="F251" s="26"/>
      <c r="H251" s="81" t="s">
        <v>94</v>
      </c>
      <c r="I251" s="26"/>
      <c r="J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19"/>
      <c r="AW251" s="26"/>
      <c r="AX251" s="26"/>
      <c r="AY251" s="26"/>
      <c r="AZ251" s="26"/>
      <c r="BA251" s="26"/>
      <c r="BB251" s="26"/>
      <c r="BE251" s="125"/>
      <c r="BF251" s="81"/>
      <c r="BG251" s="125"/>
      <c r="BH251" s="125"/>
      <c r="BI251" s="125"/>
      <c r="BJ251" s="125"/>
    </row>
    <row r="252" spans="1:62" x14ac:dyDescent="0.25">
      <c r="A252" s="26"/>
      <c r="B252" s="26"/>
      <c r="C252" s="26"/>
      <c r="D252" s="26"/>
      <c r="E252" s="26"/>
      <c r="F252" s="26"/>
      <c r="H252" s="81" t="str">
        <f>'DATA GURU'!C12</f>
        <v>SMA Negeri 2 Tanjungjabung Barat</v>
      </c>
      <c r="I252" s="26"/>
      <c r="J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19" t="s">
        <v>11</v>
      </c>
      <c r="AW252" s="26"/>
      <c r="AX252" s="26"/>
      <c r="AY252" s="26"/>
      <c r="AZ252" s="26"/>
      <c r="BA252" s="26"/>
      <c r="BB252" s="26"/>
      <c r="BE252" s="125"/>
      <c r="BF252" s="81"/>
      <c r="BG252" s="125"/>
      <c r="BH252" s="125"/>
      <c r="BI252" s="125"/>
      <c r="BJ252" s="125"/>
    </row>
    <row r="253" spans="1:62" x14ac:dyDescent="0.25">
      <c r="A253" s="26"/>
      <c r="B253" s="26"/>
      <c r="C253" s="26"/>
      <c r="D253" s="26"/>
      <c r="E253" s="26"/>
      <c r="F253" s="26"/>
      <c r="H253" s="30"/>
      <c r="I253" s="26"/>
      <c r="J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19"/>
      <c r="AW253" s="26"/>
      <c r="AX253" s="26"/>
      <c r="AY253" s="26"/>
      <c r="AZ253" s="26"/>
      <c r="BA253" s="26"/>
      <c r="BB253" s="26"/>
      <c r="BE253" s="125"/>
      <c r="BF253" s="81"/>
      <c r="BG253" s="125"/>
      <c r="BH253" s="125"/>
      <c r="BI253" s="125"/>
      <c r="BJ253" s="125"/>
    </row>
    <row r="254" spans="1:62" x14ac:dyDescent="0.25">
      <c r="A254" s="26"/>
      <c r="B254" s="26"/>
      <c r="C254" s="26"/>
      <c r="D254" s="26"/>
      <c r="E254" s="26"/>
      <c r="F254" s="26"/>
      <c r="H254" s="30"/>
      <c r="I254" s="26"/>
      <c r="J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19"/>
      <c r="AW254" s="26"/>
      <c r="AX254" s="26"/>
      <c r="AY254" s="26"/>
      <c r="AZ254" s="26"/>
      <c r="BA254" s="26"/>
      <c r="BB254" s="26"/>
      <c r="BE254" s="125"/>
      <c r="BF254" s="81"/>
      <c r="BG254" s="125"/>
      <c r="BH254" s="125"/>
      <c r="BI254" s="125"/>
      <c r="BJ254" s="125"/>
    </row>
    <row r="255" spans="1:62" x14ac:dyDescent="0.25">
      <c r="A255" s="26"/>
      <c r="B255" s="26"/>
      <c r="C255" s="26"/>
      <c r="D255" s="26"/>
      <c r="E255" s="26"/>
      <c r="F255" s="26"/>
      <c r="I255" s="26"/>
      <c r="J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19"/>
      <c r="AW255" s="26"/>
      <c r="AX255" s="26"/>
      <c r="AY255" s="26"/>
      <c r="AZ255" s="26"/>
      <c r="BA255" s="26"/>
      <c r="BB255" s="26"/>
      <c r="BE255" s="125"/>
      <c r="BF255" s="81"/>
      <c r="BG255" s="125"/>
      <c r="BH255" s="125"/>
      <c r="BI255" s="125"/>
      <c r="BJ255" s="125"/>
    </row>
    <row r="256" spans="1:62" x14ac:dyDescent="0.25">
      <c r="A256" s="26"/>
      <c r="B256" s="26"/>
      <c r="C256" s="26"/>
      <c r="D256" s="26"/>
      <c r="E256" s="26"/>
      <c r="F256" s="26"/>
      <c r="H256" s="31">
        <f>'DATA GURU'!C15</f>
        <v>0</v>
      </c>
      <c r="I256" s="26"/>
      <c r="J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32">
        <f>'DATA GURU'!C28</f>
        <v>0</v>
      </c>
      <c r="AW256" s="26"/>
      <c r="AX256" s="26"/>
      <c r="AY256" s="26"/>
      <c r="AZ256" s="26"/>
      <c r="BA256" s="26"/>
      <c r="BB256" s="26"/>
      <c r="BE256" s="125"/>
      <c r="BF256" s="81"/>
      <c r="BG256" s="125"/>
      <c r="BH256" s="125"/>
      <c r="BI256" s="125"/>
      <c r="BJ256" s="125"/>
    </row>
    <row r="257" spans="1:62" x14ac:dyDescent="0.25">
      <c r="A257" s="26"/>
      <c r="B257" s="26"/>
      <c r="C257" s="26"/>
      <c r="D257" s="26"/>
      <c r="E257" s="26"/>
      <c r="F257" s="26"/>
      <c r="H257" s="33" t="s">
        <v>96</v>
      </c>
      <c r="I257" s="26"/>
      <c r="J257" s="26">
        <f>'DATA GURU'!C16</f>
        <v>0</v>
      </c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19" t="s">
        <v>96</v>
      </c>
      <c r="AW257" s="26">
        <f>'DATA GURU'!C29</f>
        <v>0</v>
      </c>
      <c r="AX257" s="26"/>
      <c r="AY257" s="26"/>
      <c r="AZ257" s="26"/>
      <c r="BA257" s="26"/>
      <c r="BB257" s="26"/>
      <c r="BE257" s="125"/>
      <c r="BF257" s="81"/>
      <c r="BG257" s="125"/>
      <c r="BH257" s="125"/>
      <c r="BI257" s="125"/>
      <c r="BJ257" s="125"/>
    </row>
    <row r="258" spans="1:62" x14ac:dyDescent="0.25">
      <c r="A258" s="26"/>
      <c r="B258" s="26"/>
      <c r="C258" s="26"/>
      <c r="D258" s="26"/>
      <c r="E258" s="26"/>
      <c r="F258" s="26"/>
      <c r="H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E258" s="125"/>
      <c r="BF258" s="81"/>
      <c r="BG258" s="125"/>
      <c r="BH258" s="125"/>
      <c r="BI258" s="125"/>
      <c r="BJ258" s="125"/>
    </row>
    <row r="259" spans="1:62" x14ac:dyDescent="0.25">
      <c r="BE259" s="125"/>
      <c r="BF259" s="81"/>
      <c r="BG259" s="125"/>
      <c r="BH259" s="125"/>
      <c r="BI259" s="125"/>
      <c r="BJ259" s="125"/>
    </row>
    <row r="260" spans="1:62" x14ac:dyDescent="0.25">
      <c r="BE260" s="125"/>
      <c r="BF260" s="81"/>
      <c r="BG260" s="125"/>
      <c r="BH260" s="125"/>
      <c r="BI260" s="125"/>
      <c r="BJ260" s="125"/>
    </row>
    <row r="261" spans="1:62" x14ac:dyDescent="0.25">
      <c r="BE261" s="125"/>
      <c r="BF261" s="81"/>
      <c r="BG261" s="125"/>
      <c r="BH261" s="125"/>
      <c r="BI261" s="125"/>
      <c r="BJ261" s="125"/>
    </row>
    <row r="262" spans="1:62" x14ac:dyDescent="0.25">
      <c r="BE262" s="125"/>
      <c r="BF262" s="81"/>
      <c r="BG262" s="125"/>
      <c r="BH262" s="125"/>
      <c r="BI262" s="125"/>
      <c r="BJ262" s="125"/>
    </row>
    <row r="263" spans="1:62" x14ac:dyDescent="0.25">
      <c r="BE263" s="125"/>
      <c r="BF263" s="81"/>
      <c r="BG263" s="125"/>
      <c r="BH263" s="125"/>
      <c r="BI263" s="125"/>
      <c r="BJ263" s="125"/>
    </row>
    <row r="264" spans="1:62" x14ac:dyDescent="0.25">
      <c r="BE264" s="125"/>
      <c r="BF264" s="81"/>
      <c r="BG264" s="125"/>
      <c r="BH264" s="125"/>
      <c r="BI264" s="125"/>
      <c r="BJ264" s="125"/>
    </row>
    <row r="265" spans="1:62" x14ac:dyDescent="0.25">
      <c r="BE265" s="125"/>
      <c r="BF265" s="81"/>
      <c r="BG265" s="125"/>
      <c r="BH265" s="125"/>
      <c r="BI265" s="125"/>
      <c r="BJ265" s="125"/>
    </row>
    <row r="266" spans="1:62" x14ac:dyDescent="0.25">
      <c r="BE266" s="125"/>
      <c r="BF266" s="81"/>
      <c r="BG266" s="125"/>
      <c r="BH266" s="125"/>
      <c r="BI266" s="125"/>
      <c r="BJ266" s="125"/>
    </row>
    <row r="267" spans="1:62" x14ac:dyDescent="0.25">
      <c r="BE267" s="125"/>
      <c r="BF267" s="81"/>
      <c r="BG267" s="125"/>
      <c r="BH267" s="125"/>
      <c r="BI267" s="125"/>
      <c r="BJ267" s="125"/>
    </row>
    <row r="268" spans="1:62" x14ac:dyDescent="0.25">
      <c r="BE268" s="125"/>
      <c r="BF268" s="81"/>
      <c r="BG268" s="125"/>
      <c r="BH268" s="125"/>
      <c r="BI268" s="125"/>
      <c r="BJ268" s="125"/>
    </row>
    <row r="269" spans="1:62" x14ac:dyDescent="0.25">
      <c r="BE269" s="125"/>
      <c r="BF269" s="81"/>
      <c r="BG269" s="125"/>
      <c r="BH269" s="125"/>
      <c r="BI269" s="125"/>
      <c r="BJ269" s="125"/>
    </row>
    <row r="270" spans="1:62" x14ac:dyDescent="0.25">
      <c r="BE270" s="125"/>
      <c r="BF270" s="81"/>
      <c r="BG270" s="125"/>
      <c r="BH270" s="125"/>
      <c r="BI270" s="125"/>
      <c r="BJ270" s="125"/>
    </row>
    <row r="271" spans="1:62" x14ac:dyDescent="0.25">
      <c r="BE271" s="125"/>
      <c r="BF271" s="81"/>
      <c r="BG271" s="125"/>
      <c r="BH271" s="125"/>
      <c r="BI271" s="125"/>
      <c r="BJ271" s="125"/>
    </row>
    <row r="272" spans="1:62" x14ac:dyDescent="0.25">
      <c r="BE272" s="125"/>
      <c r="BF272" s="81"/>
      <c r="BG272" s="125"/>
      <c r="BH272" s="125"/>
      <c r="BI272" s="125"/>
      <c r="BJ272" s="125"/>
    </row>
    <row r="273" spans="57:62" x14ac:dyDescent="0.25">
      <c r="BE273" s="125"/>
      <c r="BF273" s="81"/>
      <c r="BG273" s="125"/>
      <c r="BH273" s="125"/>
      <c r="BI273" s="125"/>
      <c r="BJ273" s="125"/>
    </row>
    <row r="274" spans="57:62" x14ac:dyDescent="0.25">
      <c r="BE274" s="125"/>
      <c r="BF274" s="81"/>
      <c r="BG274" s="125"/>
      <c r="BH274" s="125"/>
      <c r="BI274" s="125"/>
      <c r="BJ274" s="125"/>
    </row>
    <row r="275" spans="57:62" x14ac:dyDescent="0.25">
      <c r="BE275" s="125"/>
      <c r="BF275" s="81"/>
      <c r="BG275" s="125"/>
      <c r="BH275" s="125"/>
      <c r="BI275" s="125"/>
      <c r="BJ275" s="125"/>
    </row>
    <row r="276" spans="57:62" x14ac:dyDescent="0.25">
      <c r="BE276" s="125"/>
      <c r="BF276" s="81"/>
      <c r="BG276" s="125"/>
      <c r="BH276" s="125"/>
      <c r="BI276" s="125"/>
      <c r="BJ276" s="125"/>
    </row>
    <row r="277" spans="57:62" x14ac:dyDescent="0.25">
      <c r="BE277" s="125"/>
      <c r="BF277" s="81"/>
      <c r="BG277" s="125"/>
      <c r="BH277" s="125"/>
      <c r="BI277" s="125"/>
      <c r="BJ277" s="125"/>
    </row>
    <row r="278" spans="57:62" x14ac:dyDescent="0.25">
      <c r="BE278" s="125"/>
      <c r="BF278" s="81"/>
      <c r="BG278" s="125"/>
      <c r="BH278" s="125"/>
      <c r="BI278" s="125"/>
      <c r="BJ278" s="125"/>
    </row>
    <row r="279" spans="57:62" x14ac:dyDescent="0.25">
      <c r="BE279" s="125"/>
      <c r="BF279" s="81"/>
      <c r="BG279" s="125"/>
      <c r="BH279" s="125"/>
      <c r="BI279" s="125"/>
      <c r="BJ279" s="125"/>
    </row>
    <row r="280" spans="57:62" x14ac:dyDescent="0.25">
      <c r="BE280" s="125"/>
      <c r="BF280" s="81"/>
      <c r="BG280" s="125"/>
      <c r="BH280" s="125"/>
      <c r="BI280" s="125"/>
      <c r="BJ280" s="125"/>
    </row>
    <row r="281" spans="57:62" x14ac:dyDescent="0.25">
      <c r="BE281" s="125"/>
      <c r="BF281" s="81"/>
      <c r="BG281" s="125"/>
      <c r="BH281" s="125"/>
      <c r="BI281" s="125"/>
      <c r="BJ281" s="125"/>
    </row>
    <row r="282" spans="57:62" x14ac:dyDescent="0.25">
      <c r="BE282" s="125"/>
      <c r="BF282" s="81"/>
      <c r="BG282" s="125"/>
      <c r="BH282" s="125"/>
      <c r="BI282" s="125"/>
      <c r="BJ282" s="125"/>
    </row>
    <row r="283" spans="57:62" x14ac:dyDescent="0.25">
      <c r="BE283" s="125"/>
      <c r="BF283" s="81"/>
      <c r="BG283" s="125"/>
      <c r="BH283" s="125"/>
      <c r="BI283" s="125"/>
      <c r="BJ283" s="125"/>
    </row>
    <row r="284" spans="57:62" x14ac:dyDescent="0.25">
      <c r="BE284" s="125"/>
      <c r="BF284" s="81"/>
      <c r="BG284" s="125"/>
      <c r="BH284" s="125"/>
      <c r="BI284" s="125"/>
      <c r="BJ284" s="125"/>
    </row>
    <row r="285" spans="57:62" x14ac:dyDescent="0.25">
      <c r="BE285" s="125"/>
      <c r="BF285" s="81"/>
      <c r="BG285" s="125"/>
      <c r="BH285" s="125"/>
      <c r="BI285" s="125"/>
      <c r="BJ285" s="125"/>
    </row>
    <row r="286" spans="57:62" x14ac:dyDescent="0.25">
      <c r="BE286" s="125"/>
      <c r="BF286" s="81"/>
      <c r="BG286" s="125"/>
      <c r="BH286" s="125"/>
      <c r="BI286" s="125"/>
      <c r="BJ286" s="125"/>
    </row>
    <row r="287" spans="57:62" x14ac:dyDescent="0.25">
      <c r="BE287" s="125"/>
      <c r="BF287" s="81"/>
      <c r="BG287" s="125"/>
      <c r="BH287" s="125"/>
      <c r="BI287" s="125"/>
      <c r="BJ287" s="125"/>
    </row>
    <row r="288" spans="57:62" x14ac:dyDescent="0.25">
      <c r="BE288" s="125"/>
      <c r="BF288" s="81"/>
      <c r="BG288" s="125"/>
      <c r="BH288" s="125"/>
      <c r="BI288" s="125"/>
      <c r="BJ288" s="125"/>
    </row>
    <row r="289" spans="57:62" x14ac:dyDescent="0.25">
      <c r="BE289" s="125"/>
      <c r="BF289" s="81"/>
      <c r="BG289" s="125"/>
      <c r="BH289" s="125"/>
      <c r="BI289" s="125"/>
      <c r="BJ289" s="125"/>
    </row>
    <row r="290" spans="57:62" x14ac:dyDescent="0.25">
      <c r="BE290" s="125"/>
      <c r="BF290" s="81"/>
      <c r="BG290" s="125"/>
      <c r="BH290" s="125"/>
      <c r="BI290" s="125"/>
      <c r="BJ290" s="125"/>
    </row>
    <row r="291" spans="57:62" x14ac:dyDescent="0.25">
      <c r="BE291" s="125"/>
      <c r="BF291" s="81"/>
      <c r="BG291" s="125"/>
      <c r="BH291" s="125"/>
      <c r="BI291" s="125"/>
      <c r="BJ291" s="125"/>
    </row>
    <row r="292" spans="57:62" x14ac:dyDescent="0.25">
      <c r="BE292" s="125"/>
      <c r="BF292" s="81"/>
      <c r="BG292" s="125"/>
      <c r="BH292" s="125"/>
      <c r="BI292" s="125"/>
      <c r="BJ292" s="125"/>
    </row>
    <row r="293" spans="57:62" x14ac:dyDescent="0.25">
      <c r="BE293" s="125"/>
      <c r="BF293" s="81"/>
      <c r="BG293" s="125"/>
      <c r="BH293" s="125"/>
      <c r="BI293" s="125"/>
      <c r="BJ293" s="125"/>
    </row>
    <row r="294" spans="57:62" x14ac:dyDescent="0.25">
      <c r="BE294" s="125"/>
      <c r="BF294" s="81"/>
      <c r="BG294" s="125"/>
      <c r="BH294" s="125"/>
      <c r="BI294" s="125"/>
      <c r="BJ294" s="125"/>
    </row>
    <row r="295" spans="57:62" x14ac:dyDescent="0.25">
      <c r="BE295" s="125"/>
      <c r="BF295" s="81"/>
      <c r="BG295" s="125"/>
      <c r="BH295" s="125"/>
      <c r="BI295" s="125"/>
      <c r="BJ295" s="125"/>
    </row>
    <row r="296" spans="57:62" x14ac:dyDescent="0.25">
      <c r="BE296" s="125"/>
      <c r="BF296" s="81"/>
      <c r="BG296" s="125"/>
      <c r="BH296" s="125"/>
      <c r="BI296" s="125"/>
      <c r="BJ296" s="125"/>
    </row>
    <row r="297" spans="57:62" x14ac:dyDescent="0.25">
      <c r="BE297" s="125"/>
      <c r="BF297" s="81"/>
      <c r="BG297" s="125"/>
      <c r="BH297" s="125"/>
      <c r="BI297" s="125"/>
      <c r="BJ297" s="125"/>
    </row>
    <row r="298" spans="57:62" x14ac:dyDescent="0.25">
      <c r="BE298" s="125"/>
      <c r="BF298" s="81"/>
      <c r="BG298" s="125"/>
      <c r="BH298" s="125"/>
      <c r="BI298" s="125"/>
      <c r="BJ298" s="125"/>
    </row>
    <row r="299" spans="57:62" x14ac:dyDescent="0.25">
      <c r="BE299" s="125"/>
      <c r="BF299" s="81"/>
      <c r="BG299" s="125"/>
      <c r="BH299" s="125"/>
      <c r="BI299" s="125"/>
      <c r="BJ299" s="125"/>
    </row>
    <row r="300" spans="57:62" x14ac:dyDescent="0.25">
      <c r="BE300" s="125"/>
      <c r="BF300" s="81"/>
      <c r="BG300" s="125"/>
      <c r="BH300" s="125"/>
      <c r="BI300" s="125"/>
      <c r="BJ300" s="125"/>
    </row>
    <row r="301" spans="57:62" x14ac:dyDescent="0.25">
      <c r="BE301" s="125"/>
      <c r="BF301" s="81"/>
      <c r="BG301" s="125"/>
      <c r="BH301" s="125"/>
      <c r="BI301" s="125"/>
      <c r="BJ301" s="125"/>
    </row>
    <row r="302" spans="57:62" x14ac:dyDescent="0.25">
      <c r="BE302" s="125"/>
      <c r="BF302" s="81"/>
      <c r="BG302" s="125"/>
      <c r="BH302" s="125"/>
      <c r="BI302" s="125"/>
      <c r="BJ302" s="125"/>
    </row>
    <row r="303" spans="57:62" x14ac:dyDescent="0.25">
      <c r="BE303" s="125"/>
      <c r="BF303" s="81"/>
      <c r="BG303" s="125"/>
      <c r="BH303" s="125"/>
      <c r="BI303" s="125"/>
      <c r="BJ303" s="125"/>
    </row>
    <row r="304" spans="57:62" x14ac:dyDescent="0.25">
      <c r="BE304" s="125"/>
      <c r="BF304" s="81"/>
      <c r="BG304" s="125"/>
      <c r="BH304" s="125"/>
      <c r="BI304" s="125"/>
      <c r="BJ304" s="125"/>
    </row>
    <row r="305" spans="57:62" x14ac:dyDescent="0.25">
      <c r="BE305" s="125"/>
      <c r="BF305" s="81"/>
      <c r="BG305" s="125"/>
      <c r="BH305" s="125"/>
      <c r="BI305" s="125"/>
      <c r="BJ305" s="125"/>
    </row>
    <row r="306" spans="57:62" x14ac:dyDescent="0.25">
      <c r="BE306" s="125"/>
      <c r="BF306" s="81"/>
      <c r="BG306" s="125"/>
      <c r="BH306" s="125"/>
      <c r="BI306" s="125"/>
      <c r="BJ306" s="125"/>
    </row>
    <row r="307" spans="57:62" x14ac:dyDescent="0.25">
      <c r="BE307" s="125"/>
      <c r="BF307" s="81"/>
      <c r="BG307" s="125"/>
      <c r="BH307" s="125"/>
      <c r="BI307" s="125"/>
      <c r="BJ307" s="125"/>
    </row>
    <row r="308" spans="57:62" x14ac:dyDescent="0.25">
      <c r="BE308" s="125"/>
      <c r="BF308" s="81"/>
      <c r="BG308" s="125"/>
      <c r="BH308" s="125"/>
      <c r="BI308" s="125"/>
      <c r="BJ308" s="125"/>
    </row>
    <row r="309" spans="57:62" x14ac:dyDescent="0.25">
      <c r="BE309" s="125"/>
      <c r="BF309" s="81"/>
      <c r="BG309" s="125"/>
      <c r="BH309" s="125"/>
      <c r="BI309" s="125"/>
      <c r="BJ309" s="125"/>
    </row>
    <row r="310" spans="57:62" x14ac:dyDescent="0.25">
      <c r="BE310" s="125"/>
      <c r="BF310" s="81"/>
      <c r="BG310" s="125"/>
      <c r="BH310" s="125"/>
      <c r="BI310" s="125"/>
      <c r="BJ310" s="125"/>
    </row>
    <row r="311" spans="57:62" x14ac:dyDescent="0.25">
      <c r="BE311" s="125"/>
      <c r="BF311" s="81"/>
      <c r="BG311" s="125"/>
      <c r="BH311" s="125"/>
      <c r="BI311" s="125"/>
      <c r="BJ311" s="125"/>
    </row>
    <row r="312" spans="57:62" x14ac:dyDescent="0.25">
      <c r="BE312" s="125"/>
      <c r="BF312" s="81"/>
      <c r="BG312" s="125"/>
      <c r="BH312" s="125"/>
      <c r="BI312" s="125"/>
      <c r="BJ312" s="125"/>
    </row>
    <row r="313" spans="57:62" x14ac:dyDescent="0.25">
      <c r="BE313" s="125"/>
      <c r="BF313" s="81"/>
      <c r="BG313" s="125"/>
      <c r="BH313" s="125"/>
      <c r="BI313" s="125"/>
      <c r="BJ313" s="125"/>
    </row>
    <row r="314" spans="57:62" x14ac:dyDescent="0.25">
      <c r="BE314" s="125"/>
      <c r="BF314" s="81"/>
      <c r="BG314" s="125"/>
      <c r="BH314" s="125"/>
      <c r="BI314" s="125"/>
      <c r="BJ314" s="125"/>
    </row>
    <row r="315" spans="57:62" x14ac:dyDescent="0.25">
      <c r="BE315" s="125"/>
      <c r="BF315" s="81"/>
      <c r="BG315" s="125"/>
      <c r="BH315" s="125"/>
      <c r="BI315" s="125"/>
      <c r="BJ315" s="125"/>
    </row>
    <row r="316" spans="57:62" x14ac:dyDescent="0.25">
      <c r="BE316" s="125"/>
      <c r="BF316" s="81"/>
      <c r="BG316" s="125"/>
      <c r="BH316" s="125"/>
      <c r="BI316" s="125"/>
      <c r="BJ316" s="125"/>
    </row>
    <row r="317" spans="57:62" x14ac:dyDescent="0.25">
      <c r="BE317" s="125"/>
      <c r="BF317" s="81"/>
      <c r="BG317" s="125"/>
      <c r="BH317" s="125"/>
      <c r="BI317" s="125"/>
      <c r="BJ317" s="125"/>
    </row>
  </sheetData>
  <mergeCells count="490">
    <mergeCell ref="P13:R13"/>
    <mergeCell ref="W233:Z233"/>
    <mergeCell ref="D223:E223"/>
    <mergeCell ref="D224:E224"/>
    <mergeCell ref="D225:E225"/>
    <mergeCell ref="D226:E226"/>
    <mergeCell ref="D227:E227"/>
    <mergeCell ref="D228:E228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B222:C222"/>
    <mergeCell ref="B223:C223"/>
    <mergeCell ref="B224:C224"/>
    <mergeCell ref="B225:C225"/>
    <mergeCell ref="B226:C226"/>
    <mergeCell ref="B227:C227"/>
    <mergeCell ref="B228:C228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AT15:AT16"/>
    <mergeCell ref="AU15:AU16"/>
    <mergeCell ref="B125:C125"/>
    <mergeCell ref="B126:C126"/>
    <mergeCell ref="B127:C127"/>
    <mergeCell ref="B128:C128"/>
    <mergeCell ref="B129:C129"/>
    <mergeCell ref="B130:C130"/>
    <mergeCell ref="B131:C131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X246:Y246"/>
    <mergeCell ref="W239:Z239"/>
    <mergeCell ref="W240:Z240"/>
    <mergeCell ref="W242:Z242"/>
    <mergeCell ref="W243:Z243"/>
    <mergeCell ref="B19:C19"/>
    <mergeCell ref="B15:F17"/>
    <mergeCell ref="B20:C20"/>
    <mergeCell ref="B21:C21"/>
    <mergeCell ref="B31:C31"/>
    <mergeCell ref="B22:C22"/>
    <mergeCell ref="B23:C23"/>
    <mergeCell ref="B24:C24"/>
    <mergeCell ref="B25:C25"/>
    <mergeCell ref="B26:C26"/>
    <mergeCell ref="B37:C37"/>
    <mergeCell ref="B38:C38"/>
    <mergeCell ref="B39:C39"/>
    <mergeCell ref="B40:C40"/>
    <mergeCell ref="B41:C41"/>
    <mergeCell ref="B32:C32"/>
    <mergeCell ref="B33:C33"/>
    <mergeCell ref="B34:C34"/>
    <mergeCell ref="AV229:AW231"/>
    <mergeCell ref="B36:C3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57:C57"/>
    <mergeCell ref="B58:C58"/>
    <mergeCell ref="B59:C59"/>
    <mergeCell ref="B60:C60"/>
    <mergeCell ref="W247:Z247"/>
    <mergeCell ref="W248:Z248"/>
    <mergeCell ref="A1:BB2"/>
    <mergeCell ref="A15:A18"/>
    <mergeCell ref="AX15:AX18"/>
    <mergeCell ref="AY15:AY18"/>
    <mergeCell ref="AV17:AV18"/>
    <mergeCell ref="AW17:AW18"/>
    <mergeCell ref="AZ15:BA16"/>
    <mergeCell ref="AZ17:AZ18"/>
    <mergeCell ref="BA17:BA18"/>
    <mergeCell ref="BB15:BB18"/>
    <mergeCell ref="H18:AA18"/>
    <mergeCell ref="AV15:AW16"/>
    <mergeCell ref="B18:C18"/>
    <mergeCell ref="B229:G229"/>
    <mergeCell ref="B230:G230"/>
    <mergeCell ref="B231:G231"/>
    <mergeCell ref="B27:C27"/>
    <mergeCell ref="B28:C28"/>
    <mergeCell ref="B29:C29"/>
    <mergeCell ref="B30:C30"/>
    <mergeCell ref="B35:C35"/>
    <mergeCell ref="B61:C61"/>
    <mergeCell ref="B52:C52"/>
    <mergeCell ref="B53:C53"/>
    <mergeCell ref="B54:C54"/>
    <mergeCell ref="B55:C55"/>
    <mergeCell ref="B56:C5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D41:E41"/>
    <mergeCell ref="D42:E42"/>
    <mergeCell ref="B122:C122"/>
    <mergeCell ref="B123:C123"/>
    <mergeCell ref="B124:C124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D58:E58"/>
    <mergeCell ref="D59:E59"/>
    <mergeCell ref="D60:E60"/>
    <mergeCell ref="D61:E61"/>
    <mergeCell ref="D62:E62"/>
    <mergeCell ref="D53:E53"/>
    <mergeCell ref="D54:E54"/>
    <mergeCell ref="D55:E55"/>
    <mergeCell ref="D56:E56"/>
    <mergeCell ref="D57:E57"/>
    <mergeCell ref="D68:E68"/>
    <mergeCell ref="D69:E69"/>
    <mergeCell ref="D70:E70"/>
    <mergeCell ref="D71:E71"/>
    <mergeCell ref="D72:E72"/>
    <mergeCell ref="D63:E63"/>
    <mergeCell ref="D64:E64"/>
    <mergeCell ref="D65:E65"/>
    <mergeCell ref="D66:E66"/>
    <mergeCell ref="D67:E67"/>
    <mergeCell ref="D78:E78"/>
    <mergeCell ref="D79:E79"/>
    <mergeCell ref="D80:E80"/>
    <mergeCell ref="D81:E81"/>
    <mergeCell ref="D82:E82"/>
    <mergeCell ref="D73:E73"/>
    <mergeCell ref="D74:E74"/>
    <mergeCell ref="D75:E75"/>
    <mergeCell ref="D76:E76"/>
    <mergeCell ref="D77:E77"/>
    <mergeCell ref="D88:E88"/>
    <mergeCell ref="D89:E89"/>
    <mergeCell ref="D90:E90"/>
    <mergeCell ref="D91:E91"/>
    <mergeCell ref="D92:E92"/>
    <mergeCell ref="D83:E83"/>
    <mergeCell ref="D84:E84"/>
    <mergeCell ref="D85:E85"/>
    <mergeCell ref="D86:E86"/>
    <mergeCell ref="D87:E87"/>
    <mergeCell ref="D122:E122"/>
    <mergeCell ref="D113:E113"/>
    <mergeCell ref="D114:E114"/>
    <mergeCell ref="D115:E115"/>
    <mergeCell ref="D116:E116"/>
    <mergeCell ref="D117:E117"/>
    <mergeCell ref="D108:E108"/>
    <mergeCell ref="D109:E109"/>
    <mergeCell ref="D110:E110"/>
    <mergeCell ref="D111:E111"/>
    <mergeCell ref="D112:E112"/>
    <mergeCell ref="D36:E36"/>
    <mergeCell ref="D37:E37"/>
    <mergeCell ref="D38:E38"/>
    <mergeCell ref="D39:E39"/>
    <mergeCell ref="D40:E40"/>
    <mergeCell ref="D118:E118"/>
    <mergeCell ref="D119:E119"/>
    <mergeCell ref="D120:E120"/>
    <mergeCell ref="D121:E121"/>
    <mergeCell ref="D103:E103"/>
    <mergeCell ref="D104:E104"/>
    <mergeCell ref="D105:E105"/>
    <mergeCell ref="D106:E106"/>
    <mergeCell ref="D107:E107"/>
    <mergeCell ref="D98:E98"/>
    <mergeCell ref="D99:E99"/>
    <mergeCell ref="D100:E100"/>
    <mergeCell ref="D101:E101"/>
    <mergeCell ref="D102:E102"/>
    <mergeCell ref="D93:E93"/>
    <mergeCell ref="D94:E94"/>
    <mergeCell ref="D95:E95"/>
    <mergeCell ref="D96:E96"/>
    <mergeCell ref="D97:E97"/>
    <mergeCell ref="G15:G16"/>
    <mergeCell ref="H15:H16"/>
    <mergeCell ref="I15:I16"/>
    <mergeCell ref="D30:E30"/>
    <mergeCell ref="D31:E31"/>
    <mergeCell ref="D32:E32"/>
    <mergeCell ref="D33:E33"/>
    <mergeCell ref="D34:E34"/>
    <mergeCell ref="D35:E35"/>
    <mergeCell ref="P15:P16"/>
    <mergeCell ref="Q15:Q16"/>
    <mergeCell ref="R15:R16"/>
    <mergeCell ref="S15:S16"/>
    <mergeCell ref="J15:J16"/>
    <mergeCell ref="K15:K16"/>
    <mergeCell ref="L15:L16"/>
    <mergeCell ref="M15:M16"/>
    <mergeCell ref="N15:N16"/>
    <mergeCell ref="D123:E123"/>
    <mergeCell ref="D124:E124"/>
    <mergeCell ref="Y15:Y16"/>
    <mergeCell ref="Z15:Z16"/>
    <mergeCell ref="AA15:AA16"/>
    <mergeCell ref="W238:Z238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T15:T16"/>
    <mergeCell ref="U15:U16"/>
    <mergeCell ref="V15:V16"/>
    <mergeCell ref="W15:W16"/>
    <mergeCell ref="X15:X16"/>
    <mergeCell ref="O15:O16"/>
  </mergeCells>
  <phoneticPr fontId="23" type="noConversion"/>
  <pageMargins left="0.70866141732283472" right="0.11811023622047245" top="0.55118110236220474" bottom="0.19685039370078741" header="0.31496062992125984" footer="0.31496062992125984"/>
  <pageSetup scale="9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36"/>
  <sheetViews>
    <sheetView workbookViewId="0">
      <pane ySplit="12" topLeftCell="A13" activePane="bottomLeft" state="frozen"/>
      <selection pane="bottomLeft" activeCell="L28" sqref="L28"/>
    </sheetView>
  </sheetViews>
  <sheetFormatPr defaultRowHeight="15" x14ac:dyDescent="0.25"/>
  <cols>
    <col min="2" max="2" width="4.42578125" customWidth="1"/>
    <col min="3" max="3" width="7.140625" customWidth="1"/>
    <col min="4" max="4" width="4" customWidth="1"/>
    <col min="5" max="5" width="7" customWidth="1"/>
    <col min="6" max="6" width="9" customWidth="1"/>
    <col min="7" max="7" width="27.5703125" customWidth="1"/>
    <col min="8" max="8" width="10.85546875" customWidth="1"/>
    <col min="9" max="9" width="10.5703125" customWidth="1"/>
    <col min="10" max="10" width="7.28515625" customWidth="1"/>
    <col min="11" max="11" width="12.5703125" customWidth="1"/>
    <col min="12" max="12" width="11.42578125" customWidth="1"/>
    <col min="13" max="13" width="8.85546875" customWidth="1"/>
    <col min="14" max="14" width="4.42578125" customWidth="1"/>
    <col min="16" max="16" width="4.5703125" customWidth="1"/>
    <col min="17" max="17" width="6.42578125" customWidth="1"/>
    <col min="18" max="18" width="4.85546875" customWidth="1"/>
    <col min="19" max="19" width="6.28515625" customWidth="1"/>
    <col min="20" max="20" width="9.7109375" customWidth="1"/>
    <col min="21" max="21" width="34.7109375" customWidth="1"/>
    <col min="22" max="22" width="9.42578125" customWidth="1"/>
    <col min="23" max="23" width="17.85546875" customWidth="1"/>
  </cols>
  <sheetData>
    <row r="1" spans="1:23" ht="18.75" x14ac:dyDescent="0.3">
      <c r="A1" s="319" t="str">
        <f>'DATA GURU'!C7</f>
        <v>LAPORAN NILAI PERINGKAT PAS GANJIL BAHASA INDONESIA T.P. 2020/2021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O1" s="319" t="str">
        <f>'DATA GURU'!C8</f>
        <v>LAPORAN NILAI PERINGKAT 10 BESAR PTS BAHASA INDONESIA T.P. 2020/2021</v>
      </c>
      <c r="P1" s="319"/>
      <c r="Q1" s="319"/>
      <c r="R1" s="319"/>
      <c r="S1" s="319"/>
      <c r="T1" s="319"/>
      <c r="U1" s="319"/>
      <c r="V1" s="319"/>
      <c r="W1" s="319"/>
    </row>
    <row r="2" spans="1:23" x14ac:dyDescent="0.25">
      <c r="A2" s="36"/>
      <c r="B2" s="36"/>
      <c r="C2" s="36"/>
      <c r="D2" s="36"/>
      <c r="E2" s="159"/>
      <c r="F2" s="36"/>
      <c r="G2" s="11"/>
      <c r="H2" s="11"/>
      <c r="I2" s="11"/>
      <c r="O2" s="36"/>
      <c r="P2" s="36"/>
      <c r="Q2" s="36"/>
      <c r="R2" s="36"/>
      <c r="S2" s="159"/>
      <c r="T2" s="36"/>
      <c r="U2" s="11"/>
      <c r="V2" s="36"/>
    </row>
    <row r="3" spans="1:23" x14ac:dyDescent="0.25">
      <c r="A3" s="52" t="s">
        <v>65</v>
      </c>
      <c r="B3" s="36"/>
      <c r="C3" s="36"/>
      <c r="D3" s="36"/>
      <c r="E3" s="159"/>
      <c r="G3" s="36" t="s">
        <v>12</v>
      </c>
      <c r="H3" s="11" t="str">
        <f>'DATA GURU'!C11</f>
        <v>SMA / SMK</v>
      </c>
      <c r="I3" s="11"/>
      <c r="O3" s="52" t="s">
        <v>65</v>
      </c>
      <c r="P3" s="36"/>
      <c r="Q3" s="36"/>
      <c r="R3" s="36"/>
      <c r="S3" s="159"/>
      <c r="U3" s="36" t="s">
        <v>12</v>
      </c>
      <c r="V3" s="11" t="str">
        <f>'DATA GURU'!C11</f>
        <v>SMA / SMK</v>
      </c>
    </row>
    <row r="4" spans="1:23" x14ac:dyDescent="0.25">
      <c r="A4" s="52" t="s">
        <v>66</v>
      </c>
      <c r="B4" s="36"/>
      <c r="C4" s="36"/>
      <c r="D4" s="36"/>
      <c r="E4" s="159"/>
      <c r="G4" s="36" t="s">
        <v>12</v>
      </c>
      <c r="H4" s="11" t="str">
        <f>'DATA GURU'!C12</f>
        <v>SMA Negeri 2 Tanjungjabung Barat</v>
      </c>
      <c r="I4" s="11"/>
      <c r="O4" s="52" t="s">
        <v>66</v>
      </c>
      <c r="P4" s="36"/>
      <c r="Q4" s="36"/>
      <c r="R4" s="36"/>
      <c r="S4" s="159"/>
      <c r="U4" s="36" t="s">
        <v>12</v>
      </c>
      <c r="V4" s="11" t="str">
        <f>'DATA GURU'!C12</f>
        <v>SMA Negeri 2 Tanjungjabung Barat</v>
      </c>
    </row>
    <row r="5" spans="1:23" x14ac:dyDescent="0.25">
      <c r="A5" s="52" t="s">
        <v>67</v>
      </c>
      <c r="B5" s="36"/>
      <c r="C5" s="36"/>
      <c r="D5" s="36"/>
      <c r="E5" s="159"/>
      <c r="G5" s="36" t="s">
        <v>12</v>
      </c>
      <c r="H5" s="11" t="str">
        <f>'DATA GURU'!C13</f>
        <v>Tungkal Ilir</v>
      </c>
      <c r="I5" s="11"/>
      <c r="O5" s="52" t="s">
        <v>67</v>
      </c>
      <c r="P5" s="36"/>
      <c r="Q5" s="36"/>
      <c r="R5" s="36"/>
      <c r="S5" s="159"/>
      <c r="U5" s="36" t="s">
        <v>12</v>
      </c>
      <c r="V5" s="11" t="str">
        <f>'DATA GURU'!C13</f>
        <v>Tungkal Ilir</v>
      </c>
    </row>
    <row r="6" spans="1:23" x14ac:dyDescent="0.25">
      <c r="A6" s="52" t="s">
        <v>68</v>
      </c>
      <c r="B6" s="36"/>
      <c r="C6" s="36"/>
      <c r="D6" s="36"/>
      <c r="E6" s="159"/>
      <c r="G6" s="36" t="s">
        <v>12</v>
      </c>
      <c r="H6" s="11" t="str">
        <f>'DATA GURU'!C14</f>
        <v>Tanjung Jabung Barat</v>
      </c>
      <c r="I6" s="11"/>
      <c r="O6" s="52" t="s">
        <v>68</v>
      </c>
      <c r="P6" s="36"/>
      <c r="Q6" s="36"/>
      <c r="R6" s="36"/>
      <c r="S6" s="159"/>
      <c r="U6" s="36" t="s">
        <v>12</v>
      </c>
      <c r="V6" s="11" t="str">
        <f>'DATA GURU'!C14</f>
        <v>Tanjung Jabung Barat</v>
      </c>
    </row>
    <row r="7" spans="1:23" x14ac:dyDescent="0.25">
      <c r="A7" s="52"/>
      <c r="B7" s="36"/>
      <c r="C7" s="36"/>
      <c r="D7" s="36"/>
      <c r="E7" s="159"/>
      <c r="F7" s="36"/>
      <c r="G7" s="11"/>
      <c r="H7" s="11"/>
      <c r="I7" s="11"/>
      <c r="O7" s="52"/>
      <c r="P7" s="36"/>
      <c r="Q7" s="36"/>
      <c r="R7" s="36"/>
      <c r="S7" s="159"/>
      <c r="T7" s="36"/>
      <c r="U7" s="11"/>
      <c r="V7" s="36"/>
    </row>
    <row r="8" spans="1:23" x14ac:dyDescent="0.25">
      <c r="A8" s="53" t="s">
        <v>101</v>
      </c>
      <c r="B8" s="36"/>
      <c r="C8" s="36"/>
      <c r="D8" s="36"/>
      <c r="E8" s="159"/>
      <c r="F8" s="36"/>
      <c r="G8" s="11"/>
      <c r="H8" s="11"/>
      <c r="I8" s="11"/>
      <c r="O8" s="53" t="s">
        <v>69</v>
      </c>
      <c r="P8" s="36"/>
      <c r="Q8" s="36"/>
      <c r="R8" s="36"/>
      <c r="S8" s="159"/>
      <c r="T8" s="36"/>
      <c r="U8" s="11"/>
      <c r="V8" s="36"/>
    </row>
    <row r="9" spans="1:23" x14ac:dyDescent="0.25">
      <c r="A9" s="320"/>
      <c r="B9" s="320"/>
      <c r="C9" s="320"/>
      <c r="D9" s="320"/>
      <c r="E9" s="320"/>
      <c r="F9" s="320"/>
      <c r="G9" s="11"/>
      <c r="H9" s="11"/>
      <c r="I9" s="11"/>
      <c r="O9" s="320"/>
      <c r="P9" s="320"/>
      <c r="Q9" s="320"/>
      <c r="R9" s="320"/>
      <c r="S9" s="320"/>
      <c r="T9" s="320"/>
      <c r="U9" s="11"/>
      <c r="V9" s="36"/>
    </row>
    <row r="10" spans="1:23" x14ac:dyDescent="0.25">
      <c r="A10" s="321" t="s">
        <v>70</v>
      </c>
      <c r="B10" s="313" t="s">
        <v>33</v>
      </c>
      <c r="C10" s="313"/>
      <c r="D10" s="313"/>
      <c r="E10" s="313"/>
      <c r="F10" s="313"/>
      <c r="G10" s="321" t="s">
        <v>60</v>
      </c>
      <c r="H10" s="316" t="s">
        <v>4</v>
      </c>
      <c r="I10" s="317"/>
      <c r="J10" s="317"/>
      <c r="K10" s="318"/>
      <c r="L10" s="323" t="s">
        <v>320</v>
      </c>
      <c r="O10" s="126" t="s">
        <v>70</v>
      </c>
      <c r="P10" s="313" t="s">
        <v>33</v>
      </c>
      <c r="Q10" s="313"/>
      <c r="R10" s="313"/>
      <c r="S10" s="313"/>
      <c r="T10" s="313"/>
      <c r="U10" s="126" t="s">
        <v>60</v>
      </c>
      <c r="V10" s="126" t="s">
        <v>4</v>
      </c>
      <c r="W10" s="126" t="s">
        <v>71</v>
      </c>
    </row>
    <row r="11" spans="1:23" x14ac:dyDescent="0.25">
      <c r="A11" s="322"/>
      <c r="B11" s="313" t="s">
        <v>175</v>
      </c>
      <c r="C11" s="313"/>
      <c r="D11" s="311" t="s">
        <v>118</v>
      </c>
      <c r="E11" s="312"/>
      <c r="F11" s="89" t="s">
        <v>33</v>
      </c>
      <c r="G11" s="322"/>
      <c r="H11" s="87" t="s">
        <v>72</v>
      </c>
      <c r="I11" s="87" t="s">
        <v>73</v>
      </c>
      <c r="J11" s="89" t="s">
        <v>4</v>
      </c>
      <c r="K11" s="89" t="s">
        <v>5</v>
      </c>
      <c r="L11" s="324"/>
      <c r="O11" s="127"/>
      <c r="P11" s="313" t="s">
        <v>175</v>
      </c>
      <c r="Q11" s="313"/>
      <c r="R11" s="311" t="s">
        <v>118</v>
      </c>
      <c r="S11" s="312"/>
      <c r="T11" s="89" t="s">
        <v>33</v>
      </c>
      <c r="U11" s="127"/>
      <c r="V11" s="127"/>
      <c r="W11" s="127"/>
    </row>
    <row r="12" spans="1:23" x14ac:dyDescent="0.25">
      <c r="A12" s="90">
        <v>1</v>
      </c>
      <c r="B12" s="314">
        <v>2</v>
      </c>
      <c r="C12" s="315"/>
      <c r="D12" s="315"/>
      <c r="E12" s="315"/>
      <c r="F12" s="315"/>
      <c r="G12" s="90">
        <v>3</v>
      </c>
      <c r="H12" s="90">
        <v>4</v>
      </c>
      <c r="I12" s="90">
        <v>5</v>
      </c>
      <c r="J12" s="90">
        <v>7</v>
      </c>
      <c r="K12" s="90">
        <v>8</v>
      </c>
      <c r="L12" s="325"/>
      <c r="O12" s="90">
        <v>1</v>
      </c>
      <c r="P12" s="314">
        <v>2</v>
      </c>
      <c r="Q12" s="315"/>
      <c r="R12" s="315"/>
      <c r="S12" s="315"/>
      <c r="T12" s="326"/>
      <c r="U12" s="90">
        <v>3</v>
      </c>
      <c r="V12" s="90">
        <v>4</v>
      </c>
      <c r="W12" s="90">
        <v>5</v>
      </c>
    </row>
    <row r="13" spans="1:23" ht="18.75" x14ac:dyDescent="0.3">
      <c r="A13" s="54">
        <v>1</v>
      </c>
      <c r="B13" s="207">
        <f>HASIL!C10</f>
        <v>44173.312662037002</v>
      </c>
      <c r="C13" s="207"/>
      <c r="D13" s="309">
        <f>HASIL!E10</f>
        <v>44173.316365740699</v>
      </c>
      <c r="E13" s="310"/>
      <c r="F13" s="178">
        <f>HASIL!G10</f>
        <v>44173.316365740699</v>
      </c>
      <c r="G13" s="59" t="str">
        <f>HASIL!B10</f>
        <v>AKMAL AKMAL</v>
      </c>
      <c r="H13" s="60">
        <f>HASIL!AV10</f>
        <v>4</v>
      </c>
      <c r="I13" s="60">
        <f>HASIL!AW10</f>
        <v>16</v>
      </c>
      <c r="J13" s="86">
        <f>HASIL!AX10</f>
        <v>20</v>
      </c>
      <c r="K13" s="56" t="str">
        <f>EVALUASI!BB19</f>
        <v>Remedial</v>
      </c>
      <c r="L13" s="108">
        <f>COUNTIF($J$13:$J$222,"&gt;"&amp;$J13)+COUNTIFS($J$13:$J$222,$J13,$H$13:$H$222,"&gt;"&amp;$H13)+COUNTIFS($J$13:$J$222,$J13,$H$13:$H$222,$H13,$B$13:$B$222,"&lt;"&amp;$B13)+COUNTIFS($J$13:$J$222,$J13,$H$13:$H$222,$H13,$B$13:$B$222,$B13,$F$13:$F$222,"&lt;"&amp;$F13)+1</f>
        <v>154</v>
      </c>
      <c r="M13" s="154"/>
      <c r="O13" s="54">
        <v>1</v>
      </c>
      <c r="P13" s="207">
        <f>INDEX($A:$L,MATCH($W13,$L:$L,0),2)</f>
        <v>44173.3133101852</v>
      </c>
      <c r="Q13" s="207"/>
      <c r="R13" s="309">
        <f>INDEX($A:$L,MATCH($W13,$L:$L,0),4)</f>
        <v>44173.349907407399</v>
      </c>
      <c r="S13" s="310"/>
      <c r="T13" s="181">
        <f>INDEX($A:$L,MATCH($W13,$L:$L,0),6)</f>
        <v>44173.349907407399</v>
      </c>
      <c r="U13" s="13" t="str">
        <f>INDEX($A:$L,MATCH($W13,$L:$L,0),7)</f>
        <v>NURAIDA ARIANI</v>
      </c>
      <c r="V13" s="94">
        <f>INDEX($A:$L,MATCH($W13,$L:$L,0),10)</f>
        <v>100</v>
      </c>
      <c r="W13" s="55">
        <f>SMALL($L$13:$L$222,ROWS(V$13:$W13))</f>
        <v>1</v>
      </c>
    </row>
    <row r="14" spans="1:23" ht="18.75" x14ac:dyDescent="0.3">
      <c r="A14" s="54">
        <v>2</v>
      </c>
      <c r="B14" s="207">
        <f>HASIL!C11</f>
        <v>44173.314803240697</v>
      </c>
      <c r="C14" s="207"/>
      <c r="D14" s="309">
        <f>HASIL!E11</f>
        <v>44173.316481481503</v>
      </c>
      <c r="E14" s="310"/>
      <c r="F14" s="178">
        <f>HASIL!G11</f>
        <v>44173.316481481503</v>
      </c>
      <c r="G14" s="59" t="str">
        <f>HASIL!B11</f>
        <v>ZULKIFLI ZULKIFLI</v>
      </c>
      <c r="H14" s="60">
        <f>HASIL!AV11</f>
        <v>3</v>
      </c>
      <c r="I14" s="60">
        <f>HASIL!AW11</f>
        <v>17</v>
      </c>
      <c r="J14" s="86">
        <f>HASIL!AX11</f>
        <v>15</v>
      </c>
      <c r="K14" s="56" t="str">
        <f>EVALUASI!BB20</f>
        <v>Remedial</v>
      </c>
      <c r="L14" s="108">
        <f t="shared" ref="L14:L77" si="0">COUNTIF($J$13:$J$222,"&gt;"&amp;$J14)+COUNTIFS($J$13:$J$222,$J14,$H$13:$H$222,"&gt;"&amp;$H14)+COUNTIFS($J$13:$J$222,$J14,$H$13:$H$222,$H14,$B$13:$B$222,"&lt;"&amp;$B14)+COUNTIFS($J$13:$J$222,$J14,$H$13:$H$222,$H14,$B$13:$B$222,$B14,$F$13:$F$222,"&lt;"&amp;$F14)+1</f>
        <v>159</v>
      </c>
      <c r="O14" s="54">
        <v>2</v>
      </c>
      <c r="P14" s="207">
        <f t="shared" ref="P14:P22" si="1">INDEX($A:$L,MATCH($W14,$L:$L,0),2)</f>
        <v>44173.3128125</v>
      </c>
      <c r="Q14" s="207"/>
      <c r="R14" s="309">
        <f t="shared" ref="R14:R22" si="2">INDEX($A:$L,MATCH($W14,$L:$L,0),4)</f>
        <v>44173.365509259304</v>
      </c>
      <c r="S14" s="310"/>
      <c r="T14" s="181">
        <f t="shared" ref="T14:T22" si="3">INDEX($A:$L,MATCH($W14,$L:$L,0),6)</f>
        <v>44173.365509259304</v>
      </c>
      <c r="U14" s="13" t="str">
        <f t="shared" ref="U14:U22" si="4">INDEX($A:$L,MATCH($W14,$L:$L,0),7)</f>
        <v>SRI AGUSTINI</v>
      </c>
      <c r="V14" s="94">
        <f t="shared" ref="V14:V22" si="5">INDEX($A:$L,MATCH($W14,$L:$L,0),10)</f>
        <v>95</v>
      </c>
      <c r="W14" s="55">
        <f>SMALL($L$13:$L$222,ROWS(V$13:$W14))</f>
        <v>2</v>
      </c>
    </row>
    <row r="15" spans="1:23" ht="18.75" x14ac:dyDescent="0.3">
      <c r="A15" s="54">
        <v>3</v>
      </c>
      <c r="B15" s="207">
        <f>HASIL!C12</f>
        <v>44173.314490740697</v>
      </c>
      <c r="C15" s="207"/>
      <c r="D15" s="309">
        <f>HASIL!E12</f>
        <v>44173.322962963</v>
      </c>
      <c r="E15" s="310"/>
      <c r="F15" s="178">
        <f>HASIL!G12</f>
        <v>44173.322962963</v>
      </c>
      <c r="G15" s="59" t="str">
        <f>HASIL!B12</f>
        <v>MUHAMMAD RIZKY</v>
      </c>
      <c r="H15" s="60">
        <f>HASIL!AV12</f>
        <v>6</v>
      </c>
      <c r="I15" s="60">
        <f>HASIL!AW12</f>
        <v>14</v>
      </c>
      <c r="J15" s="86">
        <f>HASIL!AX12</f>
        <v>30</v>
      </c>
      <c r="K15" s="56" t="str">
        <f>EVALUASI!BB21</f>
        <v>Remedial</v>
      </c>
      <c r="L15" s="108">
        <f t="shared" si="0"/>
        <v>140</v>
      </c>
      <c r="O15" s="54">
        <v>3</v>
      </c>
      <c r="P15" s="207">
        <f t="shared" si="1"/>
        <v>44173.312939814801</v>
      </c>
      <c r="Q15" s="207"/>
      <c r="R15" s="309">
        <f t="shared" si="2"/>
        <v>44173.338923611103</v>
      </c>
      <c r="S15" s="310"/>
      <c r="T15" s="181">
        <f t="shared" si="3"/>
        <v>44173.338923611103</v>
      </c>
      <c r="U15" s="13" t="str">
        <f>INDEX($A:$L,MATCH($W15,$L:$L,0),7)</f>
        <v>NURUL HALIZA</v>
      </c>
      <c r="V15" s="94">
        <f t="shared" si="5"/>
        <v>95</v>
      </c>
      <c r="W15" s="55">
        <f>SMALL($L$13:$L$222,ROWS(V$13:$W15))</f>
        <v>3</v>
      </c>
    </row>
    <row r="16" spans="1:23" ht="18.75" x14ac:dyDescent="0.3">
      <c r="A16" s="54">
        <v>4</v>
      </c>
      <c r="B16" s="207">
        <f>HASIL!C13</f>
        <v>44173.315682870401</v>
      </c>
      <c r="C16" s="207"/>
      <c r="D16" s="309">
        <f>HASIL!E13</f>
        <v>44173.325798611098</v>
      </c>
      <c r="E16" s="310"/>
      <c r="F16" s="178">
        <f>HASIL!G13</f>
        <v>44173.325798611098</v>
      </c>
      <c r="G16" s="59" t="str">
        <f>HASIL!B13</f>
        <v>HERIYANTO HERIYANTO</v>
      </c>
      <c r="H16" s="60">
        <f>HASIL!AV13</f>
        <v>10</v>
      </c>
      <c r="I16" s="60">
        <f>HASIL!AW13</f>
        <v>10</v>
      </c>
      <c r="J16" s="86">
        <f>HASIL!AX13</f>
        <v>50</v>
      </c>
      <c r="K16" s="56" t="str">
        <f>EVALUASI!BB22</f>
        <v>Remedial</v>
      </c>
      <c r="L16" s="108">
        <f t="shared" si="0"/>
        <v>89</v>
      </c>
      <c r="O16" s="54">
        <v>4</v>
      </c>
      <c r="P16" s="207">
        <f t="shared" si="1"/>
        <v>44173.3141203704</v>
      </c>
      <c r="Q16" s="207"/>
      <c r="R16" s="309">
        <f t="shared" si="2"/>
        <v>44173.374398148102</v>
      </c>
      <c r="S16" s="310"/>
      <c r="T16" s="181">
        <f t="shared" si="3"/>
        <v>44173.374398148102</v>
      </c>
      <c r="U16" s="13" t="str">
        <f t="shared" si="4"/>
        <v>NURVATIMAH NURVATIMAH</v>
      </c>
      <c r="V16" s="94">
        <f t="shared" si="5"/>
        <v>95</v>
      </c>
      <c r="W16" s="55">
        <f>SMALL($L$13:$L$222,ROWS(V$13:$W16))</f>
        <v>4</v>
      </c>
    </row>
    <row r="17" spans="1:23" ht="18.75" x14ac:dyDescent="0.3">
      <c r="A17" s="54">
        <v>5</v>
      </c>
      <c r="B17" s="207">
        <f>HASIL!C14</f>
        <v>44173.316504629598</v>
      </c>
      <c r="C17" s="207"/>
      <c r="D17" s="309">
        <f>HASIL!E14</f>
        <v>44173.326064814799</v>
      </c>
      <c r="E17" s="310"/>
      <c r="F17" s="178">
        <f>HASIL!G14</f>
        <v>44173.326064814799</v>
      </c>
      <c r="G17" s="59" t="str">
        <f>HASIL!B14</f>
        <v>YULI YULI</v>
      </c>
      <c r="H17" s="60">
        <f>HASIL!AV14</f>
        <v>5</v>
      </c>
      <c r="I17" s="60">
        <f>HASIL!AW14</f>
        <v>15</v>
      </c>
      <c r="J17" s="86">
        <f>HASIL!AX14</f>
        <v>25</v>
      </c>
      <c r="K17" s="56" t="str">
        <f>EVALUASI!BB23</f>
        <v>Remedial</v>
      </c>
      <c r="L17" s="108">
        <f t="shared" si="0"/>
        <v>150</v>
      </c>
      <c r="O17" s="54">
        <v>5</v>
      </c>
      <c r="P17" s="207">
        <f t="shared" si="1"/>
        <v>44173.315081018503</v>
      </c>
      <c r="Q17" s="207"/>
      <c r="R17" s="309">
        <f t="shared" si="2"/>
        <v>44173.349467592598</v>
      </c>
      <c r="S17" s="310"/>
      <c r="T17" s="181">
        <f t="shared" si="3"/>
        <v>44173.349467592598</v>
      </c>
      <c r="U17" s="13" t="str">
        <f t="shared" si="4"/>
        <v>MUHAMMAD ILHAM</v>
      </c>
      <c r="V17" s="94">
        <f t="shared" si="5"/>
        <v>95</v>
      </c>
      <c r="W17" s="55">
        <f>SMALL($L$13:$L$222,ROWS(V$13:$W17))</f>
        <v>5</v>
      </c>
    </row>
    <row r="18" spans="1:23" ht="18.75" x14ac:dyDescent="0.3">
      <c r="A18" s="54">
        <v>6</v>
      </c>
      <c r="B18" s="207">
        <f>HASIL!C15</f>
        <v>44173.316238425898</v>
      </c>
      <c r="C18" s="207"/>
      <c r="D18" s="309">
        <f>HASIL!E15</f>
        <v>44173.326689814799</v>
      </c>
      <c r="E18" s="310"/>
      <c r="F18" s="178">
        <f>HASIL!G15</f>
        <v>44173.326689814799</v>
      </c>
      <c r="G18" s="59" t="str">
        <f>HASIL!B15</f>
        <v>YOSVITA SYAFITRI</v>
      </c>
      <c r="H18" s="60">
        <f>HASIL!AV15</f>
        <v>7</v>
      </c>
      <c r="I18" s="60">
        <f>HASIL!AW15</f>
        <v>13</v>
      </c>
      <c r="J18" s="86">
        <f>HASIL!AX15</f>
        <v>35</v>
      </c>
      <c r="K18" s="56" t="str">
        <f>EVALUASI!BB24</f>
        <v>Remedial</v>
      </c>
      <c r="L18" s="108">
        <f t="shared" si="0"/>
        <v>129</v>
      </c>
      <c r="O18" s="54">
        <v>6</v>
      </c>
      <c r="P18" s="207">
        <f t="shared" si="1"/>
        <v>44173.317708333299</v>
      </c>
      <c r="Q18" s="207"/>
      <c r="R18" s="309">
        <f t="shared" si="2"/>
        <v>44173.365462962996</v>
      </c>
      <c r="S18" s="310"/>
      <c r="T18" s="181">
        <f t="shared" si="3"/>
        <v>44173.365462962996</v>
      </c>
      <c r="U18" s="13" t="str">
        <f t="shared" si="4"/>
        <v>SERLI SURLENI</v>
      </c>
      <c r="V18" s="94">
        <f t="shared" si="5"/>
        <v>95</v>
      </c>
      <c r="W18" s="55">
        <f>SMALL($L$13:$L$222,ROWS(V$13:$W18))</f>
        <v>6</v>
      </c>
    </row>
    <row r="19" spans="1:23" ht="18.75" x14ac:dyDescent="0.3">
      <c r="A19" s="54">
        <v>7</v>
      </c>
      <c r="B19" s="207">
        <f>HASIL!C16</f>
        <v>44173.314942129597</v>
      </c>
      <c r="C19" s="207"/>
      <c r="D19" s="309">
        <f>HASIL!E16</f>
        <v>44173.326770833301</v>
      </c>
      <c r="E19" s="310"/>
      <c r="F19" s="178">
        <f>HASIL!G16</f>
        <v>44173.326770833301</v>
      </c>
      <c r="G19" s="59" t="str">
        <f>HASIL!B16</f>
        <v>AGUNG MAHDANI</v>
      </c>
      <c r="H19" s="60">
        <f>HASIL!AV16</f>
        <v>2</v>
      </c>
      <c r="I19" s="60">
        <f>HASIL!AW16</f>
        <v>18</v>
      </c>
      <c r="J19" s="86">
        <f>HASIL!AX16</f>
        <v>10</v>
      </c>
      <c r="K19" s="56" t="str">
        <f>EVALUASI!BB25</f>
        <v>Remedial</v>
      </c>
      <c r="L19" s="108">
        <f t="shared" si="0"/>
        <v>162</v>
      </c>
      <c r="O19" s="54">
        <v>7</v>
      </c>
      <c r="P19" s="207">
        <f t="shared" si="1"/>
        <v>44173.330625000002</v>
      </c>
      <c r="Q19" s="207"/>
      <c r="R19" s="309">
        <f t="shared" si="2"/>
        <v>44173.346875000003</v>
      </c>
      <c r="S19" s="310"/>
      <c r="T19" s="181">
        <f t="shared" si="3"/>
        <v>44173.346875000003</v>
      </c>
      <c r="U19" s="13" t="str">
        <f t="shared" si="4"/>
        <v>NAZMI HASAN</v>
      </c>
      <c r="V19" s="94">
        <f t="shared" si="5"/>
        <v>95</v>
      </c>
      <c r="W19" s="55">
        <f>SMALL($L$13:$L$222,ROWS(V$13:$W19))</f>
        <v>7</v>
      </c>
    </row>
    <row r="20" spans="1:23" ht="18.75" x14ac:dyDescent="0.3">
      <c r="A20" s="54">
        <v>8</v>
      </c>
      <c r="B20" s="207">
        <f>HASIL!C17</f>
        <v>44173.313587962999</v>
      </c>
      <c r="C20" s="207"/>
      <c r="D20" s="309">
        <f>HASIL!E17</f>
        <v>44173.3268171296</v>
      </c>
      <c r="E20" s="310"/>
      <c r="F20" s="178">
        <f>HASIL!G17</f>
        <v>44173.3268171296</v>
      </c>
      <c r="G20" s="59" t="str">
        <f>HASIL!B17</f>
        <v>ERI PRANANDA</v>
      </c>
      <c r="H20" s="60">
        <f>HASIL!AV17</f>
        <v>4</v>
      </c>
      <c r="I20" s="60">
        <f>HASIL!AW17</f>
        <v>16</v>
      </c>
      <c r="J20" s="86">
        <f>HASIL!AX17</f>
        <v>20</v>
      </c>
      <c r="K20" s="56" t="str">
        <f>EVALUASI!BB26</f>
        <v>Remedial</v>
      </c>
      <c r="L20" s="108">
        <f t="shared" si="0"/>
        <v>155</v>
      </c>
      <c r="O20" s="54">
        <v>8</v>
      </c>
      <c r="P20" s="207">
        <f t="shared" si="1"/>
        <v>44173.347291666701</v>
      </c>
      <c r="Q20" s="207"/>
      <c r="R20" s="309">
        <f t="shared" si="2"/>
        <v>44173.365451388898</v>
      </c>
      <c r="S20" s="310"/>
      <c r="T20" s="181">
        <f t="shared" si="3"/>
        <v>44173.365451388898</v>
      </c>
      <c r="U20" s="13" t="str">
        <f t="shared" si="4"/>
        <v>NURUL VIALETA</v>
      </c>
      <c r="V20" s="94">
        <f t="shared" si="5"/>
        <v>95</v>
      </c>
      <c r="W20" s="55">
        <f>SMALL($L$13:$L$222,ROWS(V$13:$W20))</f>
        <v>8</v>
      </c>
    </row>
    <row r="21" spans="1:23" ht="18.75" x14ac:dyDescent="0.3">
      <c r="A21" s="54">
        <v>9</v>
      </c>
      <c r="B21" s="207">
        <f>HASIL!C18</f>
        <v>44173.323043981502</v>
      </c>
      <c r="C21" s="207"/>
      <c r="D21" s="309">
        <f>HASIL!E18</f>
        <v>44173.326874999999</v>
      </c>
      <c r="E21" s="310"/>
      <c r="F21" s="178">
        <f>HASIL!G18</f>
        <v>44173.326874999999</v>
      </c>
      <c r="G21" s="59" t="str">
        <f>HASIL!B18</f>
        <v>SITI HARTINAH</v>
      </c>
      <c r="H21" s="60">
        <f>HASIL!AV18</f>
        <v>11</v>
      </c>
      <c r="I21" s="60">
        <f>HASIL!AW18</f>
        <v>9</v>
      </c>
      <c r="J21" s="86">
        <f>HASIL!AX18</f>
        <v>55</v>
      </c>
      <c r="K21" s="56" t="str">
        <f>EVALUASI!BB27</f>
        <v>Remedial</v>
      </c>
      <c r="L21" s="108">
        <f t="shared" si="0"/>
        <v>75</v>
      </c>
      <c r="O21" s="54">
        <v>9</v>
      </c>
      <c r="P21" s="207">
        <f t="shared" si="1"/>
        <v>44173.356539351902</v>
      </c>
      <c r="Q21" s="207"/>
      <c r="R21" s="309">
        <f t="shared" si="2"/>
        <v>44173.365543981497</v>
      </c>
      <c r="S21" s="310"/>
      <c r="T21" s="181">
        <f t="shared" si="3"/>
        <v>44173.365543981497</v>
      </c>
      <c r="U21" s="13" t="str">
        <f t="shared" si="4"/>
        <v>AHMAD FERDIANSAH</v>
      </c>
      <c r="V21" s="94">
        <f t="shared" si="5"/>
        <v>95</v>
      </c>
      <c r="W21" s="55">
        <f>SMALL($L$13:$L$222,ROWS(V$13:$W21))</f>
        <v>9</v>
      </c>
    </row>
    <row r="22" spans="1:23" ht="18.75" x14ac:dyDescent="0.3">
      <c r="A22" s="54">
        <v>10</v>
      </c>
      <c r="B22" s="207">
        <f>HASIL!C19</f>
        <v>44173.315393518496</v>
      </c>
      <c r="C22" s="207"/>
      <c r="D22" s="309">
        <f>HASIL!E19</f>
        <v>44173.327245370398</v>
      </c>
      <c r="E22" s="310"/>
      <c r="F22" s="178">
        <f>HASIL!G19</f>
        <v>44173.327245370398</v>
      </c>
      <c r="G22" s="59" t="str">
        <f>HASIL!B19</f>
        <v>YUHANA SAFITRI</v>
      </c>
      <c r="H22" s="60">
        <f>HASIL!AV19</f>
        <v>7</v>
      </c>
      <c r="I22" s="60">
        <f>HASIL!AW19</f>
        <v>13</v>
      </c>
      <c r="J22" s="86">
        <f>HASIL!AX19</f>
        <v>35</v>
      </c>
      <c r="K22" s="56" t="str">
        <f>EVALUASI!BB28</f>
        <v>Remedial</v>
      </c>
      <c r="L22" s="108">
        <f t="shared" si="0"/>
        <v>128</v>
      </c>
      <c r="O22" s="54">
        <v>10</v>
      </c>
      <c r="P22" s="207">
        <f t="shared" si="1"/>
        <v>44173.312627314801</v>
      </c>
      <c r="Q22" s="207"/>
      <c r="R22" s="309">
        <f t="shared" si="2"/>
        <v>44173.357951388898</v>
      </c>
      <c r="S22" s="310"/>
      <c r="T22" s="181">
        <f t="shared" si="3"/>
        <v>44173.357951388898</v>
      </c>
      <c r="U22" s="13" t="str">
        <f t="shared" si="4"/>
        <v>NURAISAH YULIANA</v>
      </c>
      <c r="V22" s="94">
        <f t="shared" si="5"/>
        <v>90</v>
      </c>
      <c r="W22" s="55">
        <f>SMALL($L$13:$L$222,ROWS(V$13:$W22))</f>
        <v>10</v>
      </c>
    </row>
    <row r="23" spans="1:23" ht="18.75" x14ac:dyDescent="0.3">
      <c r="A23" s="54">
        <v>11</v>
      </c>
      <c r="B23" s="207">
        <f>HASIL!C20</f>
        <v>44173.325671296298</v>
      </c>
      <c r="C23" s="207"/>
      <c r="D23" s="309">
        <f>HASIL!E20</f>
        <v>44173.327523148102</v>
      </c>
      <c r="E23" s="310"/>
      <c r="F23" s="178">
        <f>HASIL!G20</f>
        <v>44173.327523148102</v>
      </c>
      <c r="G23" s="59" t="str">
        <f>HASIL!B20</f>
        <v>MUHAMMAD HIDAYAT</v>
      </c>
      <c r="H23" s="60">
        <f>HASIL!AV20</f>
        <v>4</v>
      </c>
      <c r="I23" s="60">
        <f>HASIL!AW20</f>
        <v>16</v>
      </c>
      <c r="J23" s="86">
        <f>HASIL!AX20</f>
        <v>20</v>
      </c>
      <c r="K23" s="56" t="str">
        <f>EVALUASI!BB29</f>
        <v>Remedial</v>
      </c>
      <c r="L23" s="108">
        <f t="shared" si="0"/>
        <v>157</v>
      </c>
    </row>
    <row r="24" spans="1:23" ht="18.75" x14ac:dyDescent="0.3">
      <c r="A24" s="54">
        <v>12</v>
      </c>
      <c r="B24" s="207">
        <f>HASIL!C21</f>
        <v>44173.313101851803</v>
      </c>
      <c r="C24" s="207"/>
      <c r="D24" s="309">
        <f>HASIL!E21</f>
        <v>44173.327638888899</v>
      </c>
      <c r="E24" s="310"/>
      <c r="F24" s="178">
        <f>HASIL!G21</f>
        <v>44173.327638888899</v>
      </c>
      <c r="G24" s="59" t="str">
        <f>HASIL!B21</f>
        <v>SITI MAESARAH</v>
      </c>
      <c r="H24" s="60">
        <f>HASIL!AV21</f>
        <v>7</v>
      </c>
      <c r="I24" s="60">
        <f>HASIL!AW21</f>
        <v>13</v>
      </c>
      <c r="J24" s="86">
        <f>HASIL!AX21</f>
        <v>35</v>
      </c>
      <c r="K24" s="56" t="str">
        <f>EVALUASI!BB30</f>
        <v>Remedial</v>
      </c>
      <c r="L24" s="108">
        <f t="shared" si="0"/>
        <v>126</v>
      </c>
      <c r="P24" s="11" t="s">
        <v>95</v>
      </c>
      <c r="V24" s="57" t="str">
        <f>'DATA GURU'!C31</f>
        <v>Kuala Tungkal, Desember 2020</v>
      </c>
    </row>
    <row r="25" spans="1:23" ht="18.75" x14ac:dyDescent="0.3">
      <c r="A25" s="54">
        <v>13</v>
      </c>
      <c r="B25" s="207">
        <f>HASIL!C22</f>
        <v>44173.313738425903</v>
      </c>
      <c r="C25" s="207"/>
      <c r="D25" s="309">
        <f>HASIL!E22</f>
        <v>44173.328344907401</v>
      </c>
      <c r="E25" s="310"/>
      <c r="F25" s="178">
        <f>HASIL!G22</f>
        <v>44173.328344907401</v>
      </c>
      <c r="G25" s="59" t="str">
        <f>HASIL!B22</f>
        <v>MUHAMMAD MAHENDRA</v>
      </c>
      <c r="H25" s="60">
        <f>HASIL!AV22</f>
        <v>6</v>
      </c>
      <c r="I25" s="60">
        <f>HASIL!AW22</f>
        <v>14</v>
      </c>
      <c r="J25" s="86">
        <f>HASIL!AX22</f>
        <v>30</v>
      </c>
      <c r="K25" s="56" t="str">
        <f>EVALUASI!BB31</f>
        <v>Remedial</v>
      </c>
      <c r="L25" s="108">
        <f t="shared" si="0"/>
        <v>139</v>
      </c>
      <c r="P25" s="11" t="s">
        <v>94</v>
      </c>
    </row>
    <row r="26" spans="1:23" ht="18.75" x14ac:dyDescent="0.3">
      <c r="A26" s="54">
        <v>14</v>
      </c>
      <c r="B26" s="207">
        <f>HASIL!C23</f>
        <v>44173.313912037003</v>
      </c>
      <c r="C26" s="207"/>
      <c r="D26" s="309">
        <f>HASIL!E23</f>
        <v>44173.328807870399</v>
      </c>
      <c r="E26" s="310"/>
      <c r="F26" s="178">
        <f>HASIL!G23</f>
        <v>44173.328807870399</v>
      </c>
      <c r="G26" s="59" t="str">
        <f>HASIL!B23</f>
        <v>MUHAMMAD HAKIM</v>
      </c>
      <c r="H26" s="60">
        <f>HASIL!AV23</f>
        <v>12</v>
      </c>
      <c r="I26" s="60">
        <f>HASIL!AW23</f>
        <v>8</v>
      </c>
      <c r="J26" s="86">
        <f>HASIL!AX23</f>
        <v>60</v>
      </c>
      <c r="K26" s="56" t="str">
        <f>EVALUASI!BB32</f>
        <v>Remedial</v>
      </c>
      <c r="L26" s="108">
        <f t="shared" si="0"/>
        <v>66</v>
      </c>
      <c r="P26" s="11" t="str">
        <f>'DATA GURU'!C12</f>
        <v>SMA Negeri 2 Tanjungjabung Barat</v>
      </c>
      <c r="V26" s="57" t="s">
        <v>11</v>
      </c>
    </row>
    <row r="27" spans="1:23" ht="18.75" x14ac:dyDescent="0.3">
      <c r="A27" s="54">
        <v>15</v>
      </c>
      <c r="B27" s="207">
        <f>HASIL!C24</f>
        <v>44173.313750000001</v>
      </c>
      <c r="C27" s="207"/>
      <c r="D27" s="309">
        <f>HASIL!E24</f>
        <v>44173.329143518502</v>
      </c>
      <c r="E27" s="310"/>
      <c r="F27" s="178">
        <f>HASIL!G24</f>
        <v>44173.329143518502</v>
      </c>
      <c r="G27" s="59" t="str">
        <f>HASIL!B24</f>
        <v>JUWAN MARSAH</v>
      </c>
      <c r="H27" s="60">
        <f>HASIL!AV24</f>
        <v>10</v>
      </c>
      <c r="I27" s="60">
        <f>HASIL!AW24</f>
        <v>10</v>
      </c>
      <c r="J27" s="86">
        <f>HASIL!AX24</f>
        <v>50</v>
      </c>
      <c r="K27" s="56" t="str">
        <f>EVALUASI!BB33</f>
        <v>Remedial</v>
      </c>
      <c r="L27" s="108">
        <f>COUNTIF($J$13:$J$222,"&gt;"&amp;$J27)+COUNTIFS($J$13:$J$222,$J27,$H$13:$H$222,"&gt;"&amp;$H27)+COUNTIFS($J$13:$J$222,$J27,$H$13:$H$222,$H27,$B$13:$B$222,"&lt;"&amp;$B27)+COUNTIFS($J$13:$J$222,$J27,$H$13:$H$222,$H27,$B$13:$B$222,$B27,$F$13:$F$222,"&lt;"&amp;$F27)+1</f>
        <v>85</v>
      </c>
      <c r="O27" s="11"/>
      <c r="V27" s="10"/>
    </row>
    <row r="28" spans="1:23" ht="18.75" x14ac:dyDescent="0.3">
      <c r="A28" s="54">
        <v>16</v>
      </c>
      <c r="B28" s="207">
        <f>HASIL!C25</f>
        <v>44173.326585648101</v>
      </c>
      <c r="C28" s="207"/>
      <c r="D28" s="309">
        <f>HASIL!E25</f>
        <v>44173.329178240703</v>
      </c>
      <c r="E28" s="310"/>
      <c r="F28" s="178">
        <f>HASIL!G25</f>
        <v>44173.329178240703</v>
      </c>
      <c r="G28" s="59" t="str">
        <f>HASIL!B25</f>
        <v>AKHMAD SYAHPUTRA</v>
      </c>
      <c r="H28" s="60">
        <f>HASIL!AV25</f>
        <v>3</v>
      </c>
      <c r="I28" s="60">
        <f>HASIL!AW25</f>
        <v>17</v>
      </c>
      <c r="J28" s="86">
        <f>HASIL!AX25</f>
        <v>15</v>
      </c>
      <c r="K28" s="56" t="str">
        <f>EVALUASI!BB34</f>
        <v>Remedial</v>
      </c>
      <c r="L28" s="108">
        <f t="shared" si="0"/>
        <v>160</v>
      </c>
      <c r="O28" s="11"/>
      <c r="V28" s="10"/>
    </row>
    <row r="29" spans="1:23" ht="18.75" customHeight="1" x14ac:dyDescent="0.3">
      <c r="A29" s="54">
        <v>17</v>
      </c>
      <c r="B29" s="207">
        <f>HASIL!C26</f>
        <v>44173.3140740741</v>
      </c>
      <c r="C29" s="207"/>
      <c r="D29" s="309">
        <f>HASIL!E26</f>
        <v>44173.329560185201</v>
      </c>
      <c r="E29" s="310"/>
      <c r="F29" s="178">
        <f>HASIL!G26</f>
        <v>44173.329560185201</v>
      </c>
      <c r="G29" s="59" t="str">
        <f>HASIL!B26</f>
        <v>RAHMAT RAHMAT</v>
      </c>
      <c r="H29" s="60">
        <f>HASIL!AV26</f>
        <v>5</v>
      </c>
      <c r="I29" s="60">
        <f>HASIL!AW26</f>
        <v>15</v>
      </c>
      <c r="J29" s="86">
        <f>HASIL!AX26</f>
        <v>25</v>
      </c>
      <c r="K29" s="56" t="str">
        <f>EVALUASI!BB35</f>
        <v>Remedial</v>
      </c>
      <c r="L29" s="108">
        <f t="shared" si="0"/>
        <v>148</v>
      </c>
      <c r="O29" s="11"/>
    </row>
    <row r="30" spans="1:23" ht="18.75" customHeight="1" x14ac:dyDescent="0.3">
      <c r="A30" s="54">
        <v>18</v>
      </c>
      <c r="B30" s="207">
        <f>HASIL!C27</f>
        <v>44173.3128587963</v>
      </c>
      <c r="C30" s="207"/>
      <c r="D30" s="309">
        <f>HASIL!E27</f>
        <v>44173.329780092601</v>
      </c>
      <c r="E30" s="310"/>
      <c r="F30" s="178">
        <f>HASIL!G27</f>
        <v>44173.329780092601</v>
      </c>
      <c r="G30" s="59" t="str">
        <f>HASIL!B27</f>
        <v>ALVEDA FEBRIYANTI</v>
      </c>
      <c r="H30" s="60">
        <f>HASIL!AV27</f>
        <v>6</v>
      </c>
      <c r="I30" s="60">
        <f>HASIL!AW27</f>
        <v>14</v>
      </c>
      <c r="J30" s="86">
        <f>HASIL!AX27</f>
        <v>30</v>
      </c>
      <c r="K30" s="56" t="str">
        <f>EVALUASI!BB36</f>
        <v>Remedial</v>
      </c>
      <c r="L30" s="108">
        <f t="shared" si="0"/>
        <v>138</v>
      </c>
      <c r="P30" s="12">
        <f>'DATA GURU'!C15</f>
        <v>0</v>
      </c>
      <c r="V30" s="58">
        <f>'DATA GURU'!C28</f>
        <v>0</v>
      </c>
    </row>
    <row r="31" spans="1:23" ht="18.75" customHeight="1" x14ac:dyDescent="0.3">
      <c r="A31" s="54">
        <v>19</v>
      </c>
      <c r="B31" s="207">
        <f>HASIL!C28</f>
        <v>44173.315104166701</v>
      </c>
      <c r="C31" s="207"/>
      <c r="D31" s="309">
        <f>HASIL!E28</f>
        <v>44173.330069444397</v>
      </c>
      <c r="E31" s="310"/>
      <c r="F31" s="178">
        <f>HASIL!G28</f>
        <v>44173.330069444397</v>
      </c>
      <c r="G31" s="59" t="str">
        <f>HASIL!B28</f>
        <v>AGUS ANTONI</v>
      </c>
      <c r="H31" s="60">
        <f>HASIL!AV28</f>
        <v>5</v>
      </c>
      <c r="I31" s="60">
        <f>HASIL!AW28</f>
        <v>15</v>
      </c>
      <c r="J31" s="86">
        <f>HASIL!AX28</f>
        <v>25</v>
      </c>
      <c r="K31" s="56" t="str">
        <f>EVALUASI!BB37</f>
        <v>Remedial</v>
      </c>
      <c r="L31" s="108">
        <f t="shared" si="0"/>
        <v>149</v>
      </c>
      <c r="P31" t="s">
        <v>96</v>
      </c>
      <c r="Q31">
        <f>'DATA GURU'!C16</f>
        <v>0</v>
      </c>
      <c r="V31" t="s">
        <v>96</v>
      </c>
      <c r="W31">
        <f>'DATA GURU'!C29</f>
        <v>0</v>
      </c>
    </row>
    <row r="32" spans="1:23" ht="18.75" customHeight="1" x14ac:dyDescent="0.3">
      <c r="A32" s="54">
        <v>20</v>
      </c>
      <c r="B32" s="207">
        <f>HASIL!C29</f>
        <v>44173.313194444403</v>
      </c>
      <c r="C32" s="207"/>
      <c r="D32" s="309">
        <f>HASIL!E29</f>
        <v>44173.330567129597</v>
      </c>
      <c r="E32" s="310"/>
      <c r="F32" s="178">
        <f>HASIL!G29</f>
        <v>44173.330567129597</v>
      </c>
      <c r="G32" s="59" t="str">
        <f>HASIL!B29</f>
        <v>INDRA BUANA</v>
      </c>
      <c r="H32" s="60">
        <f>HASIL!AV29</f>
        <v>9</v>
      </c>
      <c r="I32" s="60">
        <f>HASIL!AW29</f>
        <v>11</v>
      </c>
      <c r="J32" s="86">
        <f>HASIL!AX29</f>
        <v>45</v>
      </c>
      <c r="K32" s="56" t="str">
        <f>EVALUASI!BB38</f>
        <v>Remedial</v>
      </c>
      <c r="L32" s="108">
        <f t="shared" si="0"/>
        <v>101</v>
      </c>
    </row>
    <row r="33" spans="1:22" ht="18.75" customHeight="1" x14ac:dyDescent="0.3">
      <c r="A33" s="54">
        <v>21</v>
      </c>
      <c r="B33" s="207">
        <f>HASIL!C30</f>
        <v>44173.328101851803</v>
      </c>
      <c r="C33" s="207"/>
      <c r="D33" s="309">
        <f>HASIL!E30</f>
        <v>44173.330694444398</v>
      </c>
      <c r="E33" s="310"/>
      <c r="F33" s="178">
        <f>HASIL!G30</f>
        <v>44173.330694444398</v>
      </c>
      <c r="G33" s="59" t="str">
        <f>HASIL!B30</f>
        <v>MUHAMMAD TRIRAMA</v>
      </c>
      <c r="H33" s="60">
        <f>HASIL!AV30</f>
        <v>8</v>
      </c>
      <c r="I33" s="60">
        <f>HASIL!AW30</f>
        <v>12</v>
      </c>
      <c r="J33" s="86">
        <f>HASIL!AX30</f>
        <v>40</v>
      </c>
      <c r="K33" s="56" t="str">
        <f>EVALUASI!BB39</f>
        <v>Remedial</v>
      </c>
      <c r="L33" s="108">
        <f t="shared" si="0"/>
        <v>120</v>
      </c>
    </row>
    <row r="34" spans="1:22" ht="18.75" customHeight="1" x14ac:dyDescent="0.3">
      <c r="A34" s="54">
        <v>22</v>
      </c>
      <c r="B34" s="207">
        <f>HASIL!C31</f>
        <v>44173.329097222202</v>
      </c>
      <c r="C34" s="207"/>
      <c r="D34" s="309">
        <f>HASIL!E31</f>
        <v>44173.3308217593</v>
      </c>
      <c r="E34" s="310"/>
      <c r="F34" s="178">
        <f>HASIL!G31</f>
        <v>44173.3308217593</v>
      </c>
      <c r="G34" s="59" t="str">
        <f>HASIL!B31</f>
        <v>MUHAMMAD ILLAHI</v>
      </c>
      <c r="H34" s="60">
        <f>HASIL!AV31</f>
        <v>3</v>
      </c>
      <c r="I34" s="60">
        <f>HASIL!AW31</f>
        <v>17</v>
      </c>
      <c r="J34" s="86">
        <f>HASIL!AX31</f>
        <v>15</v>
      </c>
      <c r="K34" s="56" t="str">
        <f>EVALUASI!BB40</f>
        <v>Remedial</v>
      </c>
      <c r="L34" s="108">
        <f t="shared" si="0"/>
        <v>161</v>
      </c>
    </row>
    <row r="35" spans="1:22" ht="18.75" x14ac:dyDescent="0.3">
      <c r="A35" s="54">
        <v>23</v>
      </c>
      <c r="B35" s="207">
        <f>HASIL!C32</f>
        <v>44173.315439814804</v>
      </c>
      <c r="C35" s="207"/>
      <c r="D35" s="309">
        <f>HASIL!E32</f>
        <v>44173.330902777801</v>
      </c>
      <c r="E35" s="310"/>
      <c r="F35" s="178">
        <f>HASIL!G32</f>
        <v>44173.330902777801</v>
      </c>
      <c r="G35" s="59" t="str">
        <f>HASIL!B32</f>
        <v>ZAKCY ZAKCY</v>
      </c>
      <c r="H35" s="60">
        <f>HASIL!AV32</f>
        <v>13</v>
      </c>
      <c r="I35" s="60">
        <f>HASIL!AW32</f>
        <v>7</v>
      </c>
      <c r="J35" s="86">
        <f>HASIL!AX32</f>
        <v>65</v>
      </c>
      <c r="K35" s="56" t="str">
        <f>EVALUASI!BB41</f>
        <v>Remedial</v>
      </c>
      <c r="L35" s="108">
        <f t="shared" si="0"/>
        <v>58</v>
      </c>
    </row>
    <row r="36" spans="1:22" ht="18.75" x14ac:dyDescent="0.3">
      <c r="A36" s="54">
        <v>24</v>
      </c>
      <c r="B36" s="207">
        <f>HASIL!C33</f>
        <v>44173.313206018502</v>
      </c>
      <c r="C36" s="207"/>
      <c r="D36" s="309">
        <f>HASIL!E33</f>
        <v>44173.331574074102</v>
      </c>
      <c r="E36" s="310"/>
      <c r="F36" s="178">
        <f>HASIL!G33</f>
        <v>44173.331574074102</v>
      </c>
      <c r="G36" s="59" t="str">
        <f>HASIL!B33</f>
        <v>JAMALUDIN FUSRA</v>
      </c>
      <c r="H36" s="60">
        <f>HASIL!AV33</f>
        <v>10</v>
      </c>
      <c r="I36" s="60">
        <f>HASIL!AW33</f>
        <v>10</v>
      </c>
      <c r="J36" s="86">
        <f>HASIL!AX33</f>
        <v>50</v>
      </c>
      <c r="K36" s="56" t="str">
        <f>EVALUASI!BB42</f>
        <v>Remedial</v>
      </c>
      <c r="L36" s="108">
        <f t="shared" si="0"/>
        <v>83</v>
      </c>
      <c r="O36" s="109"/>
      <c r="P36" s="109"/>
      <c r="Q36" s="109"/>
      <c r="R36" s="109"/>
      <c r="S36" s="109"/>
      <c r="T36" s="109"/>
      <c r="U36" s="109"/>
      <c r="V36" s="109"/>
    </row>
    <row r="37" spans="1:22" ht="18.75" x14ac:dyDescent="0.3">
      <c r="A37" s="54">
        <v>25</v>
      </c>
      <c r="B37" s="207">
        <f>HASIL!C34</f>
        <v>44173.315335648098</v>
      </c>
      <c r="C37" s="207"/>
      <c r="D37" s="309">
        <f>HASIL!E34</f>
        <v>44173.331689814797</v>
      </c>
      <c r="E37" s="310"/>
      <c r="F37" s="178">
        <f>HASIL!G34</f>
        <v>44173.331689814797</v>
      </c>
      <c r="G37" s="59" t="str">
        <f>HASIL!B34</f>
        <v>VERA ANZANI</v>
      </c>
      <c r="H37" s="60">
        <f>HASIL!AV34</f>
        <v>10</v>
      </c>
      <c r="I37" s="60">
        <f>HASIL!AW34</f>
        <v>10</v>
      </c>
      <c r="J37" s="86">
        <f>HASIL!AX34</f>
        <v>50</v>
      </c>
      <c r="K37" s="56" t="str">
        <f>EVALUASI!BB43</f>
        <v>Remedial</v>
      </c>
      <c r="L37" s="108">
        <f t="shared" si="0"/>
        <v>88</v>
      </c>
      <c r="O37" s="109"/>
      <c r="P37" s="109"/>
      <c r="Q37" s="109"/>
      <c r="R37" s="109"/>
      <c r="S37" s="109"/>
      <c r="T37" s="109"/>
      <c r="U37" s="109"/>
      <c r="V37" s="109"/>
    </row>
    <row r="38" spans="1:22" ht="18.75" x14ac:dyDescent="0.3">
      <c r="A38" s="54">
        <v>26</v>
      </c>
      <c r="B38" s="207">
        <f>HASIL!C35</f>
        <v>44173.328368055598</v>
      </c>
      <c r="C38" s="207"/>
      <c r="D38" s="309">
        <f>HASIL!E35</f>
        <v>44173.332673611098</v>
      </c>
      <c r="E38" s="310"/>
      <c r="F38" s="178">
        <f>HASIL!G35</f>
        <v>44173.332673611098</v>
      </c>
      <c r="G38" s="59" t="str">
        <f>HASIL!B35</f>
        <v>HERRY SEFTIANSYAH</v>
      </c>
      <c r="H38" s="60">
        <f>HASIL!AV35</f>
        <v>5</v>
      </c>
      <c r="I38" s="60">
        <f>HASIL!AW35</f>
        <v>15</v>
      </c>
      <c r="J38" s="86">
        <f>HASIL!AX35</f>
        <v>25</v>
      </c>
      <c r="K38" s="56" t="str">
        <f>EVALUASI!BB44</f>
        <v>Remedial</v>
      </c>
      <c r="L38" s="108">
        <f t="shared" si="0"/>
        <v>151</v>
      </c>
      <c r="O38" s="109"/>
      <c r="P38" s="109"/>
      <c r="Q38" s="109"/>
      <c r="R38" s="109"/>
      <c r="S38" s="109"/>
      <c r="T38" s="109"/>
      <c r="U38" s="109"/>
      <c r="V38" s="109"/>
    </row>
    <row r="39" spans="1:22" ht="18.75" x14ac:dyDescent="0.3">
      <c r="A39" s="54">
        <v>27</v>
      </c>
      <c r="B39" s="207">
        <f>HASIL!C36</f>
        <v>44173.329513888901</v>
      </c>
      <c r="C39" s="207"/>
      <c r="D39" s="309">
        <f>HASIL!E36</f>
        <v>44173.332858796297</v>
      </c>
      <c r="E39" s="310"/>
      <c r="F39" s="178">
        <f>HASIL!G36</f>
        <v>44173.332858796297</v>
      </c>
      <c r="G39" s="59" t="str">
        <f>HASIL!B36</f>
        <v>R WIJAYA</v>
      </c>
      <c r="H39" s="60">
        <f>HASIL!AV36</f>
        <v>7</v>
      </c>
      <c r="I39" s="60">
        <f>HASIL!AW36</f>
        <v>13</v>
      </c>
      <c r="J39" s="86">
        <f>HASIL!AX36</f>
        <v>35</v>
      </c>
      <c r="K39" s="56" t="str">
        <f>EVALUASI!BB45</f>
        <v>Remedial</v>
      </c>
      <c r="L39" s="108">
        <f t="shared" si="0"/>
        <v>133</v>
      </c>
      <c r="O39" s="109"/>
      <c r="P39" s="109"/>
      <c r="Q39" s="109"/>
      <c r="R39" s="109"/>
      <c r="S39" s="109"/>
      <c r="T39" s="109"/>
      <c r="U39" s="109"/>
      <c r="V39" s="109"/>
    </row>
    <row r="40" spans="1:22" ht="18.75" x14ac:dyDescent="0.3">
      <c r="A40" s="54">
        <v>28</v>
      </c>
      <c r="B40" s="207">
        <f>HASIL!C37</f>
        <v>44173.324861111098</v>
      </c>
      <c r="C40" s="207"/>
      <c r="D40" s="309">
        <f>HASIL!E37</f>
        <v>44173.333252314798</v>
      </c>
      <c r="E40" s="310"/>
      <c r="F40" s="178">
        <f>HASIL!G37</f>
        <v>44173.333252314798</v>
      </c>
      <c r="G40" s="59" t="str">
        <f>HASIL!B37</f>
        <v>RIZKI ERWANDA</v>
      </c>
      <c r="H40" s="60">
        <f>HASIL!AV37</f>
        <v>7</v>
      </c>
      <c r="I40" s="60">
        <f>HASIL!AW37</f>
        <v>13</v>
      </c>
      <c r="J40" s="86">
        <f>HASIL!AX37</f>
        <v>35</v>
      </c>
      <c r="K40" s="56" t="str">
        <f>EVALUASI!BB46</f>
        <v>Remedial</v>
      </c>
      <c r="L40" s="108">
        <f t="shared" si="0"/>
        <v>132</v>
      </c>
      <c r="O40" t="s">
        <v>107</v>
      </c>
    </row>
    <row r="41" spans="1:22" ht="18.75" x14ac:dyDescent="0.3">
      <c r="A41" s="54">
        <v>29</v>
      </c>
      <c r="B41" s="207">
        <f>HASIL!C38</f>
        <v>44173.313645833303</v>
      </c>
      <c r="C41" s="207"/>
      <c r="D41" s="309">
        <f>HASIL!E38</f>
        <v>44173.333333333299</v>
      </c>
      <c r="E41" s="310"/>
      <c r="F41" s="178">
        <f>HASIL!G38</f>
        <v>44173.333333333299</v>
      </c>
      <c r="G41" s="59" t="str">
        <f>HASIL!B38</f>
        <v>LILIS LILIS</v>
      </c>
      <c r="H41" s="60">
        <f>HASIL!AV38</f>
        <v>14</v>
      </c>
      <c r="I41" s="60">
        <f>HASIL!AW38</f>
        <v>6</v>
      </c>
      <c r="J41" s="86">
        <f>HASIL!AX38</f>
        <v>70</v>
      </c>
      <c r="K41" s="56" t="str">
        <f>EVALUASI!BB47</f>
        <v>Remedial</v>
      </c>
      <c r="L41" s="108">
        <f t="shared" si="0"/>
        <v>53</v>
      </c>
      <c r="O41" t="s">
        <v>106</v>
      </c>
    </row>
    <row r="42" spans="1:22" ht="18.75" x14ac:dyDescent="0.3">
      <c r="A42" s="54">
        <v>30</v>
      </c>
      <c r="B42" s="207">
        <f>HASIL!C39</f>
        <v>44173.313240740703</v>
      </c>
      <c r="C42" s="207"/>
      <c r="D42" s="309">
        <f>HASIL!E39</f>
        <v>44173.333356481497</v>
      </c>
      <c r="E42" s="310"/>
      <c r="F42" s="178">
        <f>HASIL!G39</f>
        <v>44173.333356481497</v>
      </c>
      <c r="G42" s="59" t="str">
        <f>HASIL!B39</f>
        <v>NOPIAN NOPIAN</v>
      </c>
      <c r="H42" s="60">
        <f>HASIL!AV39</f>
        <v>8</v>
      </c>
      <c r="I42" s="60">
        <f>HASIL!AW39</f>
        <v>12</v>
      </c>
      <c r="J42" s="86">
        <f>HASIL!AX39</f>
        <v>40</v>
      </c>
      <c r="K42" s="56" t="str">
        <f>EVALUASI!BB48</f>
        <v>Remedial</v>
      </c>
      <c r="L42" s="108">
        <f t="shared" si="0"/>
        <v>115</v>
      </c>
      <c r="O42" t="s">
        <v>137</v>
      </c>
    </row>
    <row r="43" spans="1:22" ht="18.75" x14ac:dyDescent="0.3">
      <c r="A43" s="54">
        <v>31</v>
      </c>
      <c r="B43" s="207">
        <f>HASIL!C40</f>
        <v>44173.3140740741</v>
      </c>
      <c r="C43" s="207"/>
      <c r="D43" s="309">
        <f>HASIL!E40</f>
        <v>44173.333530092597</v>
      </c>
      <c r="E43" s="310"/>
      <c r="F43" s="178">
        <f>HASIL!G40</f>
        <v>44173.333530092597</v>
      </c>
      <c r="G43" s="59" t="str">
        <f>HASIL!B40</f>
        <v>LUSI SAFITRI</v>
      </c>
      <c r="H43" s="60">
        <f>HASIL!AV40</f>
        <v>11</v>
      </c>
      <c r="I43" s="60">
        <f>HASIL!AW40</f>
        <v>9</v>
      </c>
      <c r="J43" s="86">
        <f>HASIL!AX40</f>
        <v>55</v>
      </c>
      <c r="K43" s="56" t="str">
        <f>EVALUASI!BB49</f>
        <v>Remedial</v>
      </c>
      <c r="L43" s="108">
        <f t="shared" si="0"/>
        <v>71</v>
      </c>
      <c r="O43" t="s">
        <v>138</v>
      </c>
    </row>
    <row r="44" spans="1:22" ht="18.75" x14ac:dyDescent="0.3">
      <c r="A44" s="54">
        <v>32</v>
      </c>
      <c r="B44" s="207">
        <f>HASIL!C41</f>
        <v>44173.316307870402</v>
      </c>
      <c r="C44" s="207"/>
      <c r="D44" s="309">
        <f>HASIL!E41</f>
        <v>44173.334479166697</v>
      </c>
      <c r="E44" s="310"/>
      <c r="F44" s="178">
        <f>HASIL!G41</f>
        <v>44173.334479166697</v>
      </c>
      <c r="G44" s="59" t="str">
        <f>HASIL!B41</f>
        <v>ILHAM ILHAM</v>
      </c>
      <c r="H44" s="60">
        <f>HASIL!AV41</f>
        <v>6</v>
      </c>
      <c r="I44" s="60">
        <f>HASIL!AW41</f>
        <v>14</v>
      </c>
      <c r="J44" s="86">
        <f>HASIL!AX41</f>
        <v>30</v>
      </c>
      <c r="K44" s="56" t="str">
        <f>EVALUASI!BB50</f>
        <v>Remedial</v>
      </c>
      <c r="L44" s="108">
        <f t="shared" si="0"/>
        <v>142</v>
      </c>
      <c r="O44" t="s">
        <v>139</v>
      </c>
    </row>
    <row r="45" spans="1:22" ht="18.75" x14ac:dyDescent="0.3">
      <c r="A45" s="54">
        <v>33</v>
      </c>
      <c r="B45" s="207">
        <f>HASIL!C42</f>
        <v>44173.325590277796</v>
      </c>
      <c r="C45" s="207"/>
      <c r="D45" s="309">
        <f>HASIL!E42</f>
        <v>44173.334525462997</v>
      </c>
      <c r="E45" s="310"/>
      <c r="F45" s="178">
        <f>HASIL!G42</f>
        <v>44173.334525462997</v>
      </c>
      <c r="G45" s="59" t="str">
        <f>HASIL!B42</f>
        <v>MUHAMMAD REZKY</v>
      </c>
      <c r="H45" s="60">
        <f>HASIL!AV42</f>
        <v>4</v>
      </c>
      <c r="I45" s="60">
        <f>HASIL!AW42</f>
        <v>16</v>
      </c>
      <c r="J45" s="86">
        <f>HASIL!AX42</f>
        <v>20</v>
      </c>
      <c r="K45" s="56" t="str">
        <f>EVALUASI!BB51</f>
        <v>Remedial</v>
      </c>
      <c r="L45" s="108">
        <f t="shared" si="0"/>
        <v>156</v>
      </c>
    </row>
    <row r="46" spans="1:22" ht="18.75" x14ac:dyDescent="0.3">
      <c r="A46" s="54">
        <v>34</v>
      </c>
      <c r="B46" s="207">
        <f>HASIL!C43</f>
        <v>44173.315023148098</v>
      </c>
      <c r="C46" s="207"/>
      <c r="D46" s="309">
        <f>HASIL!E43</f>
        <v>44173.335196759297</v>
      </c>
      <c r="E46" s="310"/>
      <c r="F46" s="178">
        <f>HASIL!G43</f>
        <v>44173.335196759297</v>
      </c>
      <c r="G46" s="59" t="str">
        <f>HASIL!B43</f>
        <v>KARINA KARINA</v>
      </c>
      <c r="H46" s="60">
        <f>HASIL!AV43</f>
        <v>13</v>
      </c>
      <c r="I46" s="60">
        <f>HASIL!AW43</f>
        <v>7</v>
      </c>
      <c r="J46" s="86">
        <f>HASIL!AX43</f>
        <v>65</v>
      </c>
      <c r="K46" s="56" t="str">
        <f>EVALUASI!BB52</f>
        <v>Remedial</v>
      </c>
      <c r="L46" s="108">
        <f t="shared" si="0"/>
        <v>57</v>
      </c>
    </row>
    <row r="47" spans="1:22" ht="18.75" x14ac:dyDescent="0.3">
      <c r="A47" s="54">
        <v>35</v>
      </c>
      <c r="B47" s="207">
        <f>HASIL!C44</f>
        <v>44173.317106481503</v>
      </c>
      <c r="C47" s="207"/>
      <c r="D47" s="309">
        <f>HASIL!E44</f>
        <v>44173.335231481498</v>
      </c>
      <c r="E47" s="310"/>
      <c r="F47" s="178">
        <f>HASIL!G44</f>
        <v>44173.335231481498</v>
      </c>
      <c r="G47" s="59" t="str">
        <f>HASIL!B44</f>
        <v>SUKMA MELATI</v>
      </c>
      <c r="H47" s="60">
        <f>HASIL!AV44</f>
        <v>8</v>
      </c>
      <c r="I47" s="60">
        <f>HASIL!AW44</f>
        <v>12</v>
      </c>
      <c r="J47" s="86">
        <f>HASIL!AX44</f>
        <v>40</v>
      </c>
      <c r="K47" s="56" t="str">
        <f>EVALUASI!BB53</f>
        <v>Remedial</v>
      </c>
      <c r="L47" s="108">
        <f t="shared" si="0"/>
        <v>116</v>
      </c>
    </row>
    <row r="48" spans="1:22" ht="18.75" x14ac:dyDescent="0.3">
      <c r="A48" s="54">
        <v>36</v>
      </c>
      <c r="B48" s="207">
        <f>HASIL!C45</f>
        <v>44173.320891203701</v>
      </c>
      <c r="C48" s="207"/>
      <c r="D48" s="309">
        <f>HASIL!E45</f>
        <v>44173.335312499999</v>
      </c>
      <c r="E48" s="310"/>
      <c r="F48" s="178">
        <f>HASIL!G45</f>
        <v>44173.335312499999</v>
      </c>
      <c r="G48" s="59" t="str">
        <f>HASIL!B45</f>
        <v>MUHAMMAD ARIADI</v>
      </c>
      <c r="H48" s="60">
        <f>HASIL!AV45</f>
        <v>6</v>
      </c>
      <c r="I48" s="60">
        <f>HASIL!AW45</f>
        <v>14</v>
      </c>
      <c r="J48" s="86">
        <f>HASIL!AX45</f>
        <v>30</v>
      </c>
      <c r="K48" s="56" t="str">
        <f>EVALUASI!BB54</f>
        <v>Remedial</v>
      </c>
      <c r="L48" s="108">
        <f t="shared" si="0"/>
        <v>144</v>
      </c>
    </row>
    <row r="49" spans="1:12" ht="18.75" x14ac:dyDescent="0.3">
      <c r="A49" s="54">
        <v>37</v>
      </c>
      <c r="B49" s="207">
        <f>HASIL!C46</f>
        <v>44173.331886574102</v>
      </c>
      <c r="C49" s="207"/>
      <c r="D49" s="309">
        <f>HASIL!E46</f>
        <v>44173.335995370398</v>
      </c>
      <c r="E49" s="310"/>
      <c r="F49" s="178">
        <f>HASIL!G46</f>
        <v>44173.335995370398</v>
      </c>
      <c r="G49" s="59" t="str">
        <f>HASIL!B46</f>
        <v>SITI AMINAH</v>
      </c>
      <c r="H49" s="60">
        <f>HASIL!AV46</f>
        <v>10</v>
      </c>
      <c r="I49" s="60">
        <f>HASIL!AW46</f>
        <v>10</v>
      </c>
      <c r="J49" s="86">
        <f>HASIL!AX46</f>
        <v>50</v>
      </c>
      <c r="K49" s="56" t="str">
        <f>EVALUASI!BB55</f>
        <v>Remedial</v>
      </c>
      <c r="L49" s="108">
        <f t="shared" si="0"/>
        <v>95</v>
      </c>
    </row>
    <row r="50" spans="1:12" ht="18.75" x14ac:dyDescent="0.3">
      <c r="A50" s="54">
        <v>38</v>
      </c>
      <c r="B50" s="207">
        <f>HASIL!C47</f>
        <v>44173.330023148097</v>
      </c>
      <c r="C50" s="207"/>
      <c r="D50" s="309">
        <f>HASIL!E47</f>
        <v>44173.336064814801</v>
      </c>
      <c r="E50" s="310"/>
      <c r="F50" s="178">
        <f>HASIL!G47</f>
        <v>44173.336064814801</v>
      </c>
      <c r="G50" s="59" t="str">
        <f>HASIL!B47</f>
        <v>AULIA SAPITRI</v>
      </c>
      <c r="H50" s="60">
        <f>HASIL!AV47</f>
        <v>10</v>
      </c>
      <c r="I50" s="60">
        <f>HASIL!AW47</f>
        <v>10</v>
      </c>
      <c r="J50" s="86">
        <f>HASIL!AX47</f>
        <v>50</v>
      </c>
      <c r="K50" s="56" t="str">
        <f>EVALUASI!BB56</f>
        <v>Remedial</v>
      </c>
      <c r="L50" s="108">
        <f t="shared" si="0"/>
        <v>94</v>
      </c>
    </row>
    <row r="51" spans="1:12" ht="18.75" x14ac:dyDescent="0.3">
      <c r="A51" s="54">
        <v>39</v>
      </c>
      <c r="B51" s="207">
        <f>HASIL!C48</f>
        <v>44173.315115740697</v>
      </c>
      <c r="C51" s="207"/>
      <c r="D51" s="309">
        <f>HASIL!E48</f>
        <v>44173.336516203701</v>
      </c>
      <c r="E51" s="310"/>
      <c r="F51" s="178">
        <f>HASIL!G48</f>
        <v>44173.336516203701</v>
      </c>
      <c r="G51" s="59" t="str">
        <f>HASIL!B48</f>
        <v>TEGUH WIDODO</v>
      </c>
      <c r="H51" s="60">
        <f>HASIL!AV48</f>
        <v>15</v>
      </c>
      <c r="I51" s="60">
        <f>HASIL!AW48</f>
        <v>5</v>
      </c>
      <c r="J51" s="86">
        <f>HASIL!AX48</f>
        <v>75</v>
      </c>
      <c r="K51" s="56" t="str">
        <f>EVALUASI!BB57</f>
        <v>Tuntas</v>
      </c>
      <c r="L51" s="108">
        <f t="shared" si="0"/>
        <v>39</v>
      </c>
    </row>
    <row r="52" spans="1:12" ht="18.75" x14ac:dyDescent="0.3">
      <c r="A52" s="54">
        <v>40</v>
      </c>
      <c r="B52" s="207">
        <f>HASIL!C49</f>
        <v>44173.314513888901</v>
      </c>
      <c r="C52" s="207"/>
      <c r="D52" s="309">
        <f>HASIL!E49</f>
        <v>44173.336817129602</v>
      </c>
      <c r="E52" s="310"/>
      <c r="F52" s="178">
        <f>HASIL!G49</f>
        <v>44173.336817129602</v>
      </c>
      <c r="G52" s="59" t="str">
        <f>HASIL!B49</f>
        <v>KRISFAR PANGESTU</v>
      </c>
      <c r="H52" s="60">
        <f>HASIL!AV49</f>
        <v>15</v>
      </c>
      <c r="I52" s="60">
        <f>HASIL!AW49</f>
        <v>5</v>
      </c>
      <c r="J52" s="86">
        <f>HASIL!AX49</f>
        <v>75</v>
      </c>
      <c r="K52" s="56" t="str">
        <f>EVALUASI!BB58</f>
        <v>Tuntas</v>
      </c>
      <c r="L52" s="108">
        <f t="shared" si="0"/>
        <v>38</v>
      </c>
    </row>
    <row r="53" spans="1:12" ht="18.75" x14ac:dyDescent="0.3">
      <c r="A53" s="54">
        <v>41</v>
      </c>
      <c r="B53" s="207">
        <f>HASIL!C50</f>
        <v>44173.324733796297</v>
      </c>
      <c r="C53" s="207"/>
      <c r="D53" s="309">
        <f>HASIL!E50</f>
        <v>44173.336956018502</v>
      </c>
      <c r="E53" s="310"/>
      <c r="F53" s="178">
        <f>HASIL!G50</f>
        <v>44173.336956018502</v>
      </c>
      <c r="G53" s="59" t="str">
        <f>HASIL!B50</f>
        <v>SITI NURHALIZA</v>
      </c>
      <c r="H53" s="60">
        <f>HASIL!AV50</f>
        <v>7</v>
      </c>
      <c r="I53" s="60">
        <f>HASIL!AW50</f>
        <v>13</v>
      </c>
      <c r="J53" s="86">
        <f>HASIL!AX50</f>
        <v>35</v>
      </c>
      <c r="K53" s="56" t="str">
        <f>EVALUASI!BB59</f>
        <v>Remedial</v>
      </c>
      <c r="L53" s="108">
        <f t="shared" si="0"/>
        <v>131</v>
      </c>
    </row>
    <row r="54" spans="1:12" ht="18.75" x14ac:dyDescent="0.3">
      <c r="A54" s="54">
        <v>42</v>
      </c>
      <c r="B54" s="207">
        <f>HASIL!C51</f>
        <v>44173.329722222203</v>
      </c>
      <c r="C54" s="207"/>
      <c r="D54" s="309">
        <f>HASIL!E51</f>
        <v>44173.337164351797</v>
      </c>
      <c r="E54" s="310"/>
      <c r="F54" s="178">
        <f>HASIL!G51</f>
        <v>44173.337164351797</v>
      </c>
      <c r="G54" s="59" t="str">
        <f>HASIL!B51</f>
        <v>MUHAMMAD ZAKI</v>
      </c>
      <c r="H54" s="60">
        <f>HASIL!AV51</f>
        <v>4</v>
      </c>
      <c r="I54" s="60">
        <f>HASIL!AW51</f>
        <v>16</v>
      </c>
      <c r="J54" s="86">
        <f>HASIL!AX51</f>
        <v>20</v>
      </c>
      <c r="K54" s="56" t="str">
        <f>EVALUASI!BB60</f>
        <v>Remedial</v>
      </c>
      <c r="L54" s="108">
        <f t="shared" si="0"/>
        <v>158</v>
      </c>
    </row>
    <row r="55" spans="1:12" ht="18.75" x14ac:dyDescent="0.3">
      <c r="A55" s="54">
        <v>43</v>
      </c>
      <c r="B55" s="207">
        <f>HASIL!C52</f>
        <v>44173.313020833302</v>
      </c>
      <c r="C55" s="207"/>
      <c r="D55" s="309">
        <f>HASIL!E52</f>
        <v>44173.337175925903</v>
      </c>
      <c r="E55" s="310"/>
      <c r="F55" s="178">
        <f>HASIL!G52</f>
        <v>44173.337175925903</v>
      </c>
      <c r="G55" s="59" t="str">
        <f>HASIL!B52</f>
        <v>SEPTIAN NANDA</v>
      </c>
      <c r="H55" s="60">
        <f>HASIL!AV52</f>
        <v>17</v>
      </c>
      <c r="I55" s="60">
        <f>HASIL!AW52</f>
        <v>3</v>
      </c>
      <c r="J55" s="86">
        <f>HASIL!AX52</f>
        <v>85</v>
      </c>
      <c r="K55" s="56" t="str">
        <f>EVALUASI!BB61</f>
        <v>Tuntas</v>
      </c>
      <c r="L55" s="108">
        <f t="shared" si="0"/>
        <v>16</v>
      </c>
    </row>
    <row r="56" spans="1:12" ht="18.75" x14ac:dyDescent="0.3">
      <c r="A56" s="54">
        <v>44</v>
      </c>
      <c r="B56" s="207">
        <f>HASIL!C53</f>
        <v>44173.3129976852</v>
      </c>
      <c r="C56" s="207"/>
      <c r="D56" s="309">
        <f>HASIL!E53</f>
        <v>44173.337349537003</v>
      </c>
      <c r="E56" s="310"/>
      <c r="F56" s="178">
        <f>HASIL!G53</f>
        <v>44173.337349537003</v>
      </c>
      <c r="G56" s="59" t="str">
        <f>HASIL!B53</f>
        <v>FEBBY PRIANSYAH</v>
      </c>
      <c r="H56" s="60">
        <f>HASIL!AV53</f>
        <v>16</v>
      </c>
      <c r="I56" s="60">
        <f>HASIL!AW53</f>
        <v>4</v>
      </c>
      <c r="J56" s="86">
        <f>HASIL!AX53</f>
        <v>80</v>
      </c>
      <c r="K56" s="56" t="str">
        <f>EVALUASI!BB62</f>
        <v>Tuntas</v>
      </c>
      <c r="L56" s="108">
        <f t="shared" si="0"/>
        <v>29</v>
      </c>
    </row>
    <row r="57" spans="1:12" ht="18.75" x14ac:dyDescent="0.3">
      <c r="A57" s="54">
        <v>45</v>
      </c>
      <c r="B57" s="207">
        <f>HASIL!C54</f>
        <v>44173.320462962998</v>
      </c>
      <c r="C57" s="207"/>
      <c r="D57" s="309">
        <f>HASIL!E54</f>
        <v>44173.337615740696</v>
      </c>
      <c r="E57" s="310"/>
      <c r="F57" s="178">
        <f>HASIL!G54</f>
        <v>44173.337615740696</v>
      </c>
      <c r="G57" s="59" t="str">
        <f>HASIL!B54</f>
        <v>SARMILA SARMILA</v>
      </c>
      <c r="H57" s="60">
        <f>HASIL!AV54</f>
        <v>12</v>
      </c>
      <c r="I57" s="60">
        <f>HASIL!AW54</f>
        <v>8</v>
      </c>
      <c r="J57" s="86">
        <f>HASIL!AX54</f>
        <v>60</v>
      </c>
      <c r="K57" s="56" t="str">
        <f>EVALUASI!BB63</f>
        <v>Remedial</v>
      </c>
      <c r="L57" s="108">
        <f t="shared" si="0"/>
        <v>68</v>
      </c>
    </row>
    <row r="58" spans="1:12" ht="18.75" x14ac:dyDescent="0.3">
      <c r="A58" s="54">
        <v>46</v>
      </c>
      <c r="B58" s="207">
        <f>HASIL!C55</f>
        <v>44173.314814814803</v>
      </c>
      <c r="C58" s="207"/>
      <c r="D58" s="309">
        <f>HASIL!E55</f>
        <v>44173.338101851798</v>
      </c>
      <c r="E58" s="310"/>
      <c r="F58" s="178">
        <f>HASIL!G55</f>
        <v>44173.338101851798</v>
      </c>
      <c r="G58" s="59" t="str">
        <f>HASIL!B55</f>
        <v>NABILLAH SAPUTRI</v>
      </c>
      <c r="H58" s="60">
        <f>HASIL!AV55</f>
        <v>6</v>
      </c>
      <c r="I58" s="60">
        <f>HASIL!AW55</f>
        <v>14</v>
      </c>
      <c r="J58" s="86">
        <f>HASIL!AX55</f>
        <v>30</v>
      </c>
      <c r="K58" s="56" t="str">
        <f>EVALUASI!BB64</f>
        <v>Remedial</v>
      </c>
      <c r="L58" s="108">
        <f t="shared" si="0"/>
        <v>141</v>
      </c>
    </row>
    <row r="59" spans="1:12" ht="18.75" x14ac:dyDescent="0.3">
      <c r="A59" s="54">
        <v>47</v>
      </c>
      <c r="B59" s="207">
        <f>HASIL!C56</f>
        <v>44173.312696759298</v>
      </c>
      <c r="C59" s="207"/>
      <c r="D59" s="309">
        <f>HASIL!E56</f>
        <v>44173.338854166701</v>
      </c>
      <c r="E59" s="310"/>
      <c r="F59" s="178">
        <f>HASIL!G56</f>
        <v>44173.338854166701</v>
      </c>
      <c r="G59" s="59" t="str">
        <f>HASIL!B56</f>
        <v>MIRNAWATI SAFITI</v>
      </c>
      <c r="H59" s="60">
        <f>HASIL!AV56</f>
        <v>17</v>
      </c>
      <c r="I59" s="60">
        <f>HASIL!AW56</f>
        <v>3</v>
      </c>
      <c r="J59" s="86">
        <f>HASIL!AX56</f>
        <v>85</v>
      </c>
      <c r="K59" s="56" t="str">
        <f>EVALUASI!BB65</f>
        <v>Tuntas</v>
      </c>
      <c r="L59" s="108">
        <f t="shared" si="0"/>
        <v>15</v>
      </c>
    </row>
    <row r="60" spans="1:12" ht="18.75" x14ac:dyDescent="0.3">
      <c r="A60" s="54">
        <v>48</v>
      </c>
      <c r="B60" s="207">
        <f>HASIL!C57</f>
        <v>44173.312939814801</v>
      </c>
      <c r="C60" s="207"/>
      <c r="D60" s="309">
        <f>HASIL!E57</f>
        <v>44173.338923611103</v>
      </c>
      <c r="E60" s="310"/>
      <c r="F60" s="178">
        <f>HASIL!G57</f>
        <v>44173.338923611103</v>
      </c>
      <c r="G60" s="59" t="str">
        <f>HASIL!B57</f>
        <v>NURUL HALIZA</v>
      </c>
      <c r="H60" s="60">
        <f>HASIL!AV57</f>
        <v>19</v>
      </c>
      <c r="I60" s="60">
        <f>HASIL!AW57</f>
        <v>1</v>
      </c>
      <c r="J60" s="86">
        <f>HASIL!AX57</f>
        <v>95</v>
      </c>
      <c r="K60" s="56" t="str">
        <f>EVALUASI!BB66</f>
        <v>Pengayaan</v>
      </c>
      <c r="L60" s="108">
        <f t="shared" si="0"/>
        <v>3</v>
      </c>
    </row>
    <row r="61" spans="1:12" ht="18.75" x14ac:dyDescent="0.3">
      <c r="A61" s="54">
        <v>49</v>
      </c>
      <c r="B61" s="207">
        <f>HASIL!C58</f>
        <v>44173.320555555598</v>
      </c>
      <c r="C61" s="207"/>
      <c r="D61" s="309">
        <f>HASIL!E58</f>
        <v>44173.339004629597</v>
      </c>
      <c r="E61" s="310"/>
      <c r="F61" s="178">
        <f>HASIL!G58</f>
        <v>44173.339004629597</v>
      </c>
      <c r="G61" s="59" t="str">
        <f>HASIL!B58</f>
        <v>MUHAMMAD RAZI</v>
      </c>
      <c r="H61" s="60">
        <f>HASIL!AV58</f>
        <v>6</v>
      </c>
      <c r="I61" s="60">
        <f>HASIL!AW58</f>
        <v>14</v>
      </c>
      <c r="J61" s="86">
        <f>HASIL!AX58</f>
        <v>30</v>
      </c>
      <c r="K61" s="56" t="str">
        <f>EVALUASI!BB67</f>
        <v>Remedial</v>
      </c>
      <c r="L61" s="108">
        <f t="shared" si="0"/>
        <v>143</v>
      </c>
    </row>
    <row r="62" spans="1:12" ht="18.75" x14ac:dyDescent="0.3">
      <c r="A62" s="54">
        <v>50</v>
      </c>
      <c r="B62" s="207">
        <f>HASIL!C59</f>
        <v>44173.321689814802</v>
      </c>
      <c r="C62" s="207"/>
      <c r="D62" s="309">
        <f>HASIL!E59</f>
        <v>44173.339236111096</v>
      </c>
      <c r="E62" s="310"/>
      <c r="F62" s="178">
        <f>HASIL!G59</f>
        <v>44173.339236111096</v>
      </c>
      <c r="G62" s="59" t="str">
        <f>HASIL!B59</f>
        <v>RIZKY SUWANDY</v>
      </c>
      <c r="H62" s="60">
        <f>HASIL!AV59</f>
        <v>13</v>
      </c>
      <c r="I62" s="60">
        <f>HASIL!AW59</f>
        <v>7</v>
      </c>
      <c r="J62" s="86">
        <f>HASIL!AX59</f>
        <v>65</v>
      </c>
      <c r="K62" s="56" t="str">
        <f>EVALUASI!BB68</f>
        <v>Remedial</v>
      </c>
      <c r="L62" s="108">
        <f t="shared" si="0"/>
        <v>60</v>
      </c>
    </row>
    <row r="63" spans="1:12" ht="18.75" x14ac:dyDescent="0.3">
      <c r="A63" s="54">
        <v>51</v>
      </c>
      <c r="B63" s="207">
        <f>HASIL!C60</f>
        <v>44173.320706018501</v>
      </c>
      <c r="C63" s="207"/>
      <c r="D63" s="309">
        <f>HASIL!E60</f>
        <v>44173.339722222197</v>
      </c>
      <c r="E63" s="310"/>
      <c r="F63" s="178">
        <f>HASIL!G60</f>
        <v>44173.339722222197</v>
      </c>
      <c r="G63" s="59" t="str">
        <f>HASIL!B60</f>
        <v>DEWI DEWI</v>
      </c>
      <c r="H63" s="60">
        <f>HASIL!AV60</f>
        <v>7</v>
      </c>
      <c r="I63" s="60">
        <f>HASIL!AW60</f>
        <v>13</v>
      </c>
      <c r="J63" s="86">
        <f>HASIL!AX60</f>
        <v>35</v>
      </c>
      <c r="K63" s="56" t="str">
        <f>EVALUASI!BB69</f>
        <v>Remedial</v>
      </c>
      <c r="L63" s="108">
        <f t="shared" si="0"/>
        <v>130</v>
      </c>
    </row>
    <row r="64" spans="1:12" ht="18.75" x14ac:dyDescent="0.3">
      <c r="A64" s="54">
        <v>52</v>
      </c>
      <c r="B64" s="207">
        <f>HASIL!C61</f>
        <v>44173.316273148201</v>
      </c>
      <c r="C64" s="207"/>
      <c r="D64" s="309">
        <f>HASIL!E61</f>
        <v>44173.340115740699</v>
      </c>
      <c r="E64" s="310"/>
      <c r="F64" s="178">
        <f>HASIL!G61</f>
        <v>44173.340115740699</v>
      </c>
      <c r="G64" s="59" t="str">
        <f>HASIL!B61</f>
        <v>ISMA YUSTARI</v>
      </c>
      <c r="H64" s="60">
        <f>HASIL!AV61</f>
        <v>17</v>
      </c>
      <c r="I64" s="60">
        <f>HASIL!AW61</f>
        <v>3</v>
      </c>
      <c r="J64" s="86">
        <f>HASIL!AX61</f>
        <v>85</v>
      </c>
      <c r="K64" s="56" t="str">
        <f>EVALUASI!BB70</f>
        <v>Tuntas</v>
      </c>
      <c r="L64" s="108">
        <f t="shared" si="0"/>
        <v>21</v>
      </c>
    </row>
    <row r="65" spans="1:12" ht="18.75" x14ac:dyDescent="0.3">
      <c r="A65" s="54">
        <v>53</v>
      </c>
      <c r="B65" s="207">
        <f>HASIL!C62</f>
        <v>44173.313113425902</v>
      </c>
      <c r="C65" s="207"/>
      <c r="D65" s="309">
        <f>HASIL!E62</f>
        <v>44173.340150463002</v>
      </c>
      <c r="E65" s="310"/>
      <c r="F65" s="178">
        <f>HASIL!G62</f>
        <v>44173.340150463002</v>
      </c>
      <c r="G65" s="59" t="str">
        <f>HASIL!B62</f>
        <v>MUHAMMAD AKBAR</v>
      </c>
      <c r="H65" s="60">
        <f>HASIL!AV62</f>
        <v>9</v>
      </c>
      <c r="I65" s="60">
        <f>HASIL!AW62</f>
        <v>11</v>
      </c>
      <c r="J65" s="86">
        <f>HASIL!AX62</f>
        <v>45</v>
      </c>
      <c r="K65" s="56" t="str">
        <f>EVALUASI!BB71</f>
        <v>Remedial</v>
      </c>
      <c r="L65" s="108">
        <f t="shared" si="0"/>
        <v>100</v>
      </c>
    </row>
    <row r="66" spans="1:12" ht="18.75" x14ac:dyDescent="0.3">
      <c r="A66" s="54">
        <v>54</v>
      </c>
      <c r="B66" s="207">
        <f>HASIL!C63</f>
        <v>44173.3149305556</v>
      </c>
      <c r="C66" s="207"/>
      <c r="D66" s="309">
        <f>HASIL!E63</f>
        <v>44173.340416666702</v>
      </c>
      <c r="E66" s="310"/>
      <c r="F66" s="178">
        <f>HASIL!G63</f>
        <v>44173.340416666702</v>
      </c>
      <c r="G66" s="59" t="str">
        <f>HASIL!B63</f>
        <v>ARBAIN ARBAIN</v>
      </c>
      <c r="H66" s="60">
        <f>HASIL!AV63</f>
        <v>11</v>
      </c>
      <c r="I66" s="60">
        <f>HASIL!AW63</f>
        <v>9</v>
      </c>
      <c r="J66" s="86">
        <f>HASIL!AX63</f>
        <v>55</v>
      </c>
      <c r="K66" s="56" t="str">
        <f>EVALUASI!BB72</f>
        <v>Remedial</v>
      </c>
      <c r="L66" s="108">
        <f t="shared" si="0"/>
        <v>72</v>
      </c>
    </row>
    <row r="67" spans="1:12" ht="18.75" x14ac:dyDescent="0.3">
      <c r="A67" s="54">
        <v>55</v>
      </c>
      <c r="B67" s="207">
        <f>HASIL!C64</f>
        <v>44173.322546296302</v>
      </c>
      <c r="C67" s="207"/>
      <c r="D67" s="309">
        <f>HASIL!E64</f>
        <v>44173.340671296297</v>
      </c>
      <c r="E67" s="310"/>
      <c r="F67" s="178">
        <f>HASIL!G64</f>
        <v>44173.340671296297</v>
      </c>
      <c r="G67" s="59" t="str">
        <f>HASIL!B64</f>
        <v>AKBAR SAMUDRA</v>
      </c>
      <c r="H67" s="60">
        <f>HASIL!AV64</f>
        <v>10</v>
      </c>
      <c r="I67" s="60">
        <f>HASIL!AW64</f>
        <v>10</v>
      </c>
      <c r="J67" s="86">
        <f>HASIL!AX64</f>
        <v>50</v>
      </c>
      <c r="K67" s="56" t="str">
        <f>EVALUASI!BB73</f>
        <v>Remedial</v>
      </c>
      <c r="L67" s="108">
        <f t="shared" si="0"/>
        <v>92</v>
      </c>
    </row>
    <row r="68" spans="1:12" ht="18.75" x14ac:dyDescent="0.3">
      <c r="A68" s="54">
        <v>56</v>
      </c>
      <c r="B68" s="207">
        <f>HASIL!C65</f>
        <v>44173.313877314802</v>
      </c>
      <c r="C68" s="207"/>
      <c r="D68" s="309">
        <f>HASIL!E65</f>
        <v>44173.340833333299</v>
      </c>
      <c r="E68" s="310"/>
      <c r="F68" s="178">
        <f>HASIL!G65</f>
        <v>44173.340833333299</v>
      </c>
      <c r="G68" s="59" t="str">
        <f>HASIL!B65</f>
        <v>BELLA PUSPITA</v>
      </c>
      <c r="H68" s="60">
        <f>HASIL!AV65</f>
        <v>7</v>
      </c>
      <c r="I68" s="60">
        <f>HASIL!AW65</f>
        <v>13</v>
      </c>
      <c r="J68" s="86">
        <f>HASIL!AX65</f>
        <v>35</v>
      </c>
      <c r="K68" s="56" t="str">
        <f>EVALUASI!BB74</f>
        <v>Remedial</v>
      </c>
      <c r="L68" s="108">
        <f t="shared" si="0"/>
        <v>127</v>
      </c>
    </row>
    <row r="69" spans="1:12" ht="18.75" x14ac:dyDescent="0.3">
      <c r="A69" s="54">
        <v>57</v>
      </c>
      <c r="B69" s="207">
        <f>HASIL!C66</f>
        <v>44173.314004629603</v>
      </c>
      <c r="C69" s="207"/>
      <c r="D69" s="309">
        <f>HASIL!E66</f>
        <v>44173.3415046296</v>
      </c>
      <c r="E69" s="310"/>
      <c r="F69" s="178">
        <f>HASIL!G66</f>
        <v>44173.3415046296</v>
      </c>
      <c r="G69" s="59" t="str">
        <f>HASIL!B66</f>
        <v>SYAFRADHA SYAFRADHA</v>
      </c>
      <c r="H69" s="60">
        <f>HASIL!AV66</f>
        <v>10</v>
      </c>
      <c r="I69" s="60">
        <f>HASIL!AW66</f>
        <v>10</v>
      </c>
      <c r="J69" s="86">
        <f>HASIL!AX66</f>
        <v>50</v>
      </c>
      <c r="K69" s="56" t="str">
        <f>EVALUASI!BB75</f>
        <v>Remedial</v>
      </c>
      <c r="L69" s="108">
        <f t="shared" si="0"/>
        <v>86</v>
      </c>
    </row>
    <row r="70" spans="1:12" ht="18.75" x14ac:dyDescent="0.3">
      <c r="A70" s="54">
        <v>58</v>
      </c>
      <c r="B70" s="207">
        <f>HASIL!C67</f>
        <v>44173.332199074102</v>
      </c>
      <c r="C70" s="207"/>
      <c r="D70" s="309">
        <f>HASIL!E67</f>
        <v>44173.341782407399</v>
      </c>
      <c r="E70" s="310"/>
      <c r="F70" s="178">
        <f>HASIL!G67</f>
        <v>44173.341782407399</v>
      </c>
      <c r="G70" s="59" t="str">
        <f>HASIL!B67</f>
        <v>NUR RIZAH</v>
      </c>
      <c r="H70" s="60">
        <f>HASIL!AV67</f>
        <v>9</v>
      </c>
      <c r="I70" s="60">
        <f>HASIL!AW67</f>
        <v>11</v>
      </c>
      <c r="J70" s="86">
        <f>HASIL!AX67</f>
        <v>45</v>
      </c>
      <c r="K70" s="56" t="str">
        <f>EVALUASI!BB76</f>
        <v>Remedial</v>
      </c>
      <c r="L70" s="108">
        <f t="shared" si="0"/>
        <v>107</v>
      </c>
    </row>
    <row r="71" spans="1:12" ht="18.75" x14ac:dyDescent="0.3">
      <c r="A71" s="54">
        <v>59</v>
      </c>
      <c r="B71" s="207">
        <f>HASIL!C68</f>
        <v>44173.3135763889</v>
      </c>
      <c r="C71" s="207"/>
      <c r="D71" s="309">
        <f>HASIL!E68</f>
        <v>44173.342453703699</v>
      </c>
      <c r="E71" s="310"/>
      <c r="F71" s="178">
        <f>HASIL!G68</f>
        <v>44173.342453703699</v>
      </c>
      <c r="G71" s="59" t="str">
        <f>HASIL!B68</f>
        <v>DIMAS WANGGA</v>
      </c>
      <c r="H71" s="60">
        <f>HASIL!AV68</f>
        <v>12</v>
      </c>
      <c r="I71" s="60">
        <f>HASIL!AW68</f>
        <v>8</v>
      </c>
      <c r="J71" s="86">
        <f>HASIL!AX68</f>
        <v>60</v>
      </c>
      <c r="K71" s="56" t="str">
        <f>EVALUASI!BB77</f>
        <v>Remedial</v>
      </c>
      <c r="L71" s="108">
        <f t="shared" si="0"/>
        <v>65</v>
      </c>
    </row>
    <row r="72" spans="1:12" ht="18.75" x14ac:dyDescent="0.3">
      <c r="A72" s="54">
        <v>60</v>
      </c>
      <c r="B72" s="207">
        <f>HASIL!C69</f>
        <v>44173.327916666698</v>
      </c>
      <c r="C72" s="207"/>
      <c r="D72" s="309">
        <f>HASIL!E69</f>
        <v>44173.342476851903</v>
      </c>
      <c r="E72" s="310"/>
      <c r="F72" s="178">
        <f>HASIL!G69</f>
        <v>44173.342476851903</v>
      </c>
      <c r="G72" s="59" t="str">
        <f>HASIL!B69</f>
        <v>SAFINA P</v>
      </c>
      <c r="H72" s="60">
        <f>HASIL!AV69</f>
        <v>15</v>
      </c>
      <c r="I72" s="60">
        <f>HASIL!AW69</f>
        <v>5</v>
      </c>
      <c r="J72" s="86">
        <f>HASIL!AX69</f>
        <v>75</v>
      </c>
      <c r="K72" s="56" t="str">
        <f>EVALUASI!BB78</f>
        <v>Tuntas</v>
      </c>
      <c r="L72" s="108">
        <f t="shared" si="0"/>
        <v>45</v>
      </c>
    </row>
    <row r="73" spans="1:12" ht="18.75" x14ac:dyDescent="0.3">
      <c r="A73" s="54">
        <v>61</v>
      </c>
      <c r="B73" s="207">
        <f>HASIL!C70</f>
        <v>44173.335856481499</v>
      </c>
      <c r="C73" s="207"/>
      <c r="D73" s="309">
        <f>HASIL!E70</f>
        <v>44173.342662037001</v>
      </c>
      <c r="E73" s="310"/>
      <c r="F73" s="178">
        <f>HASIL!G70</f>
        <v>44173.342662037001</v>
      </c>
      <c r="G73" s="59" t="str">
        <f>HASIL!B70</f>
        <v>SITI RAHMAH</v>
      </c>
      <c r="H73" s="60">
        <f>HASIL!AV70</f>
        <v>5</v>
      </c>
      <c r="I73" s="60">
        <f>HASIL!AW70</f>
        <v>15</v>
      </c>
      <c r="J73" s="86">
        <f>HASIL!AX70</f>
        <v>25</v>
      </c>
      <c r="K73" s="56" t="str">
        <f>EVALUASI!BB79</f>
        <v>Remedial</v>
      </c>
      <c r="L73" s="108">
        <f t="shared" si="0"/>
        <v>153</v>
      </c>
    </row>
    <row r="74" spans="1:12" ht="18.75" x14ac:dyDescent="0.3">
      <c r="A74" s="54">
        <v>62</v>
      </c>
      <c r="B74" s="207">
        <f>HASIL!C71</f>
        <v>44173.314722222203</v>
      </c>
      <c r="C74" s="207"/>
      <c r="D74" s="309">
        <f>HASIL!E71</f>
        <v>44173.3426736111</v>
      </c>
      <c r="E74" s="310"/>
      <c r="F74" s="178">
        <f>HASIL!G71</f>
        <v>44173.3426736111</v>
      </c>
      <c r="G74" s="59" t="str">
        <f>HASIL!B71</f>
        <v>PUTRI SALSABILA</v>
      </c>
      <c r="H74" s="60">
        <f>HASIL!AV71</f>
        <v>14</v>
      </c>
      <c r="I74" s="60">
        <f>HASIL!AW71</f>
        <v>6</v>
      </c>
      <c r="J74" s="86">
        <f>HASIL!AX71</f>
        <v>70</v>
      </c>
      <c r="K74" s="56" t="str">
        <f>EVALUASI!BB80</f>
        <v>Remedial</v>
      </c>
      <c r="L74" s="108">
        <f t="shared" si="0"/>
        <v>54</v>
      </c>
    </row>
    <row r="75" spans="1:12" ht="18.75" x14ac:dyDescent="0.3">
      <c r="A75" s="54">
        <v>63</v>
      </c>
      <c r="B75" s="207">
        <f>HASIL!C72</f>
        <v>44173.316909722198</v>
      </c>
      <c r="C75" s="207"/>
      <c r="D75" s="309">
        <f>HASIL!E72</f>
        <v>44173.342743055597</v>
      </c>
      <c r="E75" s="310"/>
      <c r="F75" s="178">
        <f>HASIL!G72</f>
        <v>44173.342743055597</v>
      </c>
      <c r="G75" s="59" t="str">
        <f>HASIL!B72</f>
        <v>BAGAS HARYANTO</v>
      </c>
      <c r="H75" s="60">
        <f>HASIL!AV72</f>
        <v>10</v>
      </c>
      <c r="I75" s="60">
        <f>HASIL!AW72</f>
        <v>10</v>
      </c>
      <c r="J75" s="86">
        <f>HASIL!AX72</f>
        <v>50</v>
      </c>
      <c r="K75" s="56" t="str">
        <f>EVALUASI!BB81</f>
        <v>Remedial</v>
      </c>
      <c r="L75" s="108">
        <f t="shared" si="0"/>
        <v>90</v>
      </c>
    </row>
    <row r="76" spans="1:12" ht="18.75" x14ac:dyDescent="0.3">
      <c r="A76" s="54">
        <v>64</v>
      </c>
      <c r="B76" s="207">
        <f>HASIL!C73</f>
        <v>44173.322164351797</v>
      </c>
      <c r="C76" s="207"/>
      <c r="D76" s="309">
        <f>HASIL!E73</f>
        <v>44173.342743055597</v>
      </c>
      <c r="E76" s="310"/>
      <c r="F76" s="178">
        <f>HASIL!G73</f>
        <v>44173.342743055597</v>
      </c>
      <c r="G76" s="59" t="str">
        <f>HASIL!B73</f>
        <v>ZAIRIL ADAM</v>
      </c>
      <c r="H76" s="60">
        <f>HASIL!AV73</f>
        <v>8</v>
      </c>
      <c r="I76" s="60">
        <f>HASIL!AW73</f>
        <v>12</v>
      </c>
      <c r="J76" s="86">
        <f>HASIL!AX73</f>
        <v>40</v>
      </c>
      <c r="K76" s="56" t="str">
        <f>EVALUASI!BB82</f>
        <v>Remedial</v>
      </c>
      <c r="L76" s="108">
        <f t="shared" si="0"/>
        <v>118</v>
      </c>
    </row>
    <row r="77" spans="1:12" ht="18.75" x14ac:dyDescent="0.3">
      <c r="A77" s="54">
        <v>65</v>
      </c>
      <c r="B77" s="207">
        <f>HASIL!C74</f>
        <v>44173.315671296303</v>
      </c>
      <c r="C77" s="207"/>
      <c r="D77" s="309">
        <f>HASIL!E74</f>
        <v>44173.342824074098</v>
      </c>
      <c r="E77" s="310"/>
      <c r="F77" s="178">
        <f>HASIL!G74</f>
        <v>44173.342824074098</v>
      </c>
      <c r="G77" s="59" t="str">
        <f>HASIL!B74</f>
        <v>WINDA SARI</v>
      </c>
      <c r="H77" s="60">
        <f>HASIL!AV74</f>
        <v>9</v>
      </c>
      <c r="I77" s="60">
        <f>HASIL!AW74</f>
        <v>11</v>
      </c>
      <c r="J77" s="86">
        <f>HASIL!AX74</f>
        <v>45</v>
      </c>
      <c r="K77" s="56" t="str">
        <f>EVALUASI!BB83</f>
        <v>Remedial</v>
      </c>
      <c r="L77" s="108">
        <f t="shared" si="0"/>
        <v>104</v>
      </c>
    </row>
    <row r="78" spans="1:12" ht="18.75" x14ac:dyDescent="0.3">
      <c r="A78" s="54">
        <v>66</v>
      </c>
      <c r="B78" s="207">
        <f>HASIL!C75</f>
        <v>44173.313449074099</v>
      </c>
      <c r="C78" s="207"/>
      <c r="D78" s="309">
        <f>HASIL!E75</f>
        <v>44173.3428935185</v>
      </c>
      <c r="E78" s="310"/>
      <c r="F78" s="178">
        <f>HASIL!G75</f>
        <v>44173.3428935185</v>
      </c>
      <c r="G78" s="59" t="str">
        <f>HASIL!B75</f>
        <v>NAIDA TUSSAKDIAH</v>
      </c>
      <c r="H78" s="60">
        <f>HASIL!AV75</f>
        <v>15</v>
      </c>
      <c r="I78" s="60">
        <f>HASIL!AW75</f>
        <v>5</v>
      </c>
      <c r="J78" s="86">
        <f>HASIL!AX75</f>
        <v>75</v>
      </c>
      <c r="K78" s="56" t="str">
        <f>EVALUASI!BB84</f>
        <v>Tuntas</v>
      </c>
      <c r="L78" s="108">
        <f t="shared" ref="L78:L141" si="6">COUNTIF($J$13:$J$222,"&gt;"&amp;$J78)+COUNTIFS($J$13:$J$222,$J78,$H$13:$H$222,"&gt;"&amp;$H78)+COUNTIFS($J$13:$J$222,$J78,$H$13:$H$222,$H78,$B$13:$B$222,"&lt;"&amp;$B78)+COUNTIFS($J$13:$J$222,$J78,$H$13:$H$222,$H78,$B$13:$B$222,$B78,$F$13:$F$222,"&lt;"&amp;$F78)+1</f>
        <v>36</v>
      </c>
    </row>
    <row r="79" spans="1:12" ht="18.75" x14ac:dyDescent="0.3">
      <c r="A79" s="54">
        <v>67</v>
      </c>
      <c r="B79" s="207">
        <f>HASIL!C76</f>
        <v>44173.313032407401</v>
      </c>
      <c r="C79" s="207"/>
      <c r="D79" s="309">
        <f>HASIL!E76</f>
        <v>44173.343182870398</v>
      </c>
      <c r="E79" s="310"/>
      <c r="F79" s="178">
        <f>HASIL!G76</f>
        <v>44173.343182870398</v>
      </c>
      <c r="G79" s="59" t="str">
        <f>HASIL!B76</f>
        <v>NELI RAHMI</v>
      </c>
      <c r="H79" s="60">
        <f>HASIL!AV76</f>
        <v>17</v>
      </c>
      <c r="I79" s="60">
        <f>HASIL!AW76</f>
        <v>3</v>
      </c>
      <c r="J79" s="86">
        <f>HASIL!AX76</f>
        <v>85</v>
      </c>
      <c r="K79" s="56" t="str">
        <f>EVALUASI!BB85</f>
        <v>Tuntas</v>
      </c>
      <c r="L79" s="108">
        <f t="shared" si="6"/>
        <v>17</v>
      </c>
    </row>
    <row r="80" spans="1:12" ht="18.75" x14ac:dyDescent="0.3">
      <c r="A80" s="54">
        <v>68</v>
      </c>
      <c r="B80" s="207">
        <f>HASIL!C77</f>
        <v>44173.3152430556</v>
      </c>
      <c r="C80" s="207"/>
      <c r="D80" s="309">
        <f>HASIL!E77</f>
        <v>44173.3432060185</v>
      </c>
      <c r="E80" s="310"/>
      <c r="F80" s="178">
        <f>HASIL!G77</f>
        <v>44173.3432060185</v>
      </c>
      <c r="G80" s="59" t="str">
        <f>HASIL!B77</f>
        <v>NUR HAJIJAH</v>
      </c>
      <c r="H80" s="60">
        <f>HASIL!AV77</f>
        <v>16</v>
      </c>
      <c r="I80" s="60">
        <f>HASIL!AW77</f>
        <v>4</v>
      </c>
      <c r="J80" s="86">
        <f>HASIL!AX77</f>
        <v>80</v>
      </c>
      <c r="K80" s="56" t="str">
        <f>EVALUASI!BB86</f>
        <v>Tuntas</v>
      </c>
      <c r="L80" s="108">
        <f t="shared" si="6"/>
        <v>31</v>
      </c>
    </row>
    <row r="81" spans="1:12" ht="18.75" x14ac:dyDescent="0.3">
      <c r="A81" s="54">
        <v>69</v>
      </c>
      <c r="B81" s="207">
        <f>HASIL!C78</f>
        <v>44173.313611111102</v>
      </c>
      <c r="C81" s="207"/>
      <c r="D81" s="309">
        <f>HASIL!E78</f>
        <v>44173.343263888899</v>
      </c>
      <c r="E81" s="310"/>
      <c r="F81" s="178">
        <f>HASIL!G78</f>
        <v>44173.343263888899</v>
      </c>
      <c r="G81" s="59" t="str">
        <f>HASIL!B78</f>
        <v>SISKA PUTRI</v>
      </c>
      <c r="H81" s="60">
        <f>HASIL!AV78</f>
        <v>9</v>
      </c>
      <c r="I81" s="60">
        <f>HASIL!AW78</f>
        <v>11</v>
      </c>
      <c r="J81" s="86">
        <f>HASIL!AX78</f>
        <v>45</v>
      </c>
      <c r="K81" s="56" t="str">
        <f>EVALUASI!BB87</f>
        <v>Remedial</v>
      </c>
      <c r="L81" s="108">
        <f t="shared" si="6"/>
        <v>102</v>
      </c>
    </row>
    <row r="82" spans="1:12" ht="18.75" x14ac:dyDescent="0.3">
      <c r="A82" s="54">
        <v>70</v>
      </c>
      <c r="B82" s="207">
        <f>HASIL!C79</f>
        <v>44173.339236111096</v>
      </c>
      <c r="C82" s="207"/>
      <c r="D82" s="309">
        <f>HASIL!E79</f>
        <v>44173.343784722201</v>
      </c>
      <c r="E82" s="310"/>
      <c r="F82" s="178">
        <f>HASIL!G79</f>
        <v>44173.343784722201</v>
      </c>
      <c r="G82" s="59" t="str">
        <f>HASIL!B79</f>
        <v>AGIL PRASETYO</v>
      </c>
      <c r="H82" s="60">
        <f>HASIL!AV79</f>
        <v>9</v>
      </c>
      <c r="I82" s="60">
        <f>HASIL!AW79</f>
        <v>11</v>
      </c>
      <c r="J82" s="86">
        <f>HASIL!AX79</f>
        <v>45</v>
      </c>
      <c r="K82" s="56" t="str">
        <f>EVALUASI!BB88</f>
        <v>Remedial</v>
      </c>
      <c r="L82" s="108">
        <f t="shared" si="6"/>
        <v>112</v>
      </c>
    </row>
    <row r="83" spans="1:12" ht="18.75" x14ac:dyDescent="0.3">
      <c r="A83" s="54">
        <v>71</v>
      </c>
      <c r="B83" s="207">
        <f>HASIL!C80</f>
        <v>44173.313148148103</v>
      </c>
      <c r="C83" s="207"/>
      <c r="D83" s="309">
        <f>HASIL!E80</f>
        <v>44173.344363425902</v>
      </c>
      <c r="E83" s="310"/>
      <c r="F83" s="178">
        <f>HASIL!G80</f>
        <v>44173.344363425902</v>
      </c>
      <c r="G83" s="59" t="str">
        <f>HASIL!B80</f>
        <v>DEWI DEWI</v>
      </c>
      <c r="H83" s="60">
        <f>HASIL!AV80</f>
        <v>16</v>
      </c>
      <c r="I83" s="60">
        <f>HASIL!AW80</f>
        <v>4</v>
      </c>
      <c r="J83" s="86">
        <f>HASIL!AX80</f>
        <v>80</v>
      </c>
      <c r="K83" s="56" t="str">
        <f>EVALUASI!BB89</f>
        <v>Tuntas</v>
      </c>
      <c r="L83" s="108">
        <f t="shared" si="6"/>
        <v>30</v>
      </c>
    </row>
    <row r="84" spans="1:12" ht="18.75" x14ac:dyDescent="0.3">
      <c r="A84" s="54">
        <v>72</v>
      </c>
      <c r="B84" s="207">
        <f>HASIL!C81</f>
        <v>44173.3274074074</v>
      </c>
      <c r="C84" s="207"/>
      <c r="D84" s="309">
        <f>HASIL!E81</f>
        <v>44173.3444212963</v>
      </c>
      <c r="E84" s="310"/>
      <c r="F84" s="178">
        <f>HASIL!G81</f>
        <v>44173.3444212963</v>
      </c>
      <c r="G84" s="59" t="str">
        <f>HASIL!B81</f>
        <v>MELISA MELISA</v>
      </c>
      <c r="H84" s="60">
        <f>HASIL!AV81</f>
        <v>9</v>
      </c>
      <c r="I84" s="60">
        <f>HASIL!AW81</f>
        <v>11</v>
      </c>
      <c r="J84" s="86">
        <f>HASIL!AX81</f>
        <v>45</v>
      </c>
      <c r="K84" s="56" t="str">
        <f>EVALUASI!BB90</f>
        <v>Remedial</v>
      </c>
      <c r="L84" s="108">
        <f t="shared" si="6"/>
        <v>106</v>
      </c>
    </row>
    <row r="85" spans="1:12" ht="18.75" x14ac:dyDescent="0.3">
      <c r="A85" s="54">
        <v>73</v>
      </c>
      <c r="B85" s="207">
        <f>HASIL!C82</f>
        <v>44173.331342592603</v>
      </c>
      <c r="C85" s="207"/>
      <c r="D85" s="309">
        <f>HASIL!E82</f>
        <v>44173.344849537003</v>
      </c>
      <c r="E85" s="310"/>
      <c r="F85" s="178">
        <f>HASIL!G82</f>
        <v>44173.344849537003</v>
      </c>
      <c r="G85" s="59" t="str">
        <f>HASIL!B82</f>
        <v>TIKA RAHAYU</v>
      </c>
      <c r="H85" s="60">
        <f>HASIL!AV82</f>
        <v>5</v>
      </c>
      <c r="I85" s="60">
        <f>HASIL!AW82</f>
        <v>15</v>
      </c>
      <c r="J85" s="86">
        <f>HASIL!AX82</f>
        <v>25</v>
      </c>
      <c r="K85" s="56" t="str">
        <f>EVALUASI!BB91</f>
        <v>Remedial</v>
      </c>
      <c r="L85" s="108">
        <f t="shared" si="6"/>
        <v>152</v>
      </c>
    </row>
    <row r="86" spans="1:12" ht="18.75" x14ac:dyDescent="0.3">
      <c r="A86" s="54">
        <v>74</v>
      </c>
      <c r="B86" s="207">
        <f>HASIL!C83</f>
        <v>44173.317627314798</v>
      </c>
      <c r="C86" s="207"/>
      <c r="D86" s="309">
        <f>HASIL!E83</f>
        <v>44173.3449189815</v>
      </c>
      <c r="E86" s="310"/>
      <c r="F86" s="178">
        <f>HASIL!G83</f>
        <v>44173.3449189815</v>
      </c>
      <c r="G86" s="59" t="str">
        <f>HASIL!B83</f>
        <v>SELVI SELTIA</v>
      </c>
      <c r="H86" s="60">
        <f>HASIL!AV83</f>
        <v>18</v>
      </c>
      <c r="I86" s="60">
        <f>HASIL!AW83</f>
        <v>2</v>
      </c>
      <c r="J86" s="86">
        <f>HASIL!AX83</f>
        <v>90</v>
      </c>
      <c r="K86" s="56" t="str">
        <f>EVALUASI!BB92</f>
        <v>Tuntas</v>
      </c>
      <c r="L86" s="108">
        <f t="shared" si="6"/>
        <v>11</v>
      </c>
    </row>
    <row r="87" spans="1:12" ht="18.75" x14ac:dyDescent="0.3">
      <c r="A87" s="54">
        <v>75</v>
      </c>
      <c r="B87" s="207">
        <f>HASIL!C84</f>
        <v>44173.332974536999</v>
      </c>
      <c r="C87" s="207"/>
      <c r="D87" s="309">
        <f>HASIL!E84</f>
        <v>44173.3450115741</v>
      </c>
      <c r="E87" s="310"/>
      <c r="F87" s="178">
        <f>HASIL!G84</f>
        <v>44173.3450115741</v>
      </c>
      <c r="G87" s="59" t="str">
        <f>HASIL!B84</f>
        <v>SAMSUL MUARIF</v>
      </c>
      <c r="H87" s="60">
        <f>HASIL!AV84</f>
        <v>7</v>
      </c>
      <c r="I87" s="60">
        <f>HASIL!AW84</f>
        <v>13</v>
      </c>
      <c r="J87" s="86">
        <f>HASIL!AX84</f>
        <v>35</v>
      </c>
      <c r="K87" s="56" t="str">
        <f>EVALUASI!BB93</f>
        <v>Remedial</v>
      </c>
      <c r="L87" s="108">
        <f t="shared" si="6"/>
        <v>134</v>
      </c>
    </row>
    <row r="88" spans="1:12" ht="18.75" x14ac:dyDescent="0.3">
      <c r="A88" s="54">
        <v>76</v>
      </c>
      <c r="B88" s="207">
        <f>HASIL!C85</f>
        <v>44173.331770833298</v>
      </c>
      <c r="C88" s="207"/>
      <c r="D88" s="309">
        <f>HASIL!E85</f>
        <v>44173.3454166667</v>
      </c>
      <c r="E88" s="310"/>
      <c r="F88" s="178">
        <f>HASIL!G85</f>
        <v>44173.3454166667</v>
      </c>
      <c r="G88" s="59" t="str">
        <f>HASIL!B85</f>
        <v>ARIF RIFAI</v>
      </c>
      <c r="H88" s="60">
        <f>HASIL!AV85</f>
        <v>11</v>
      </c>
      <c r="I88" s="60">
        <f>HASIL!AW85</f>
        <v>9</v>
      </c>
      <c r="J88" s="86">
        <f>HASIL!AX85</f>
        <v>55</v>
      </c>
      <c r="K88" s="56" t="str">
        <f>EVALUASI!BB94</f>
        <v>Remedial</v>
      </c>
      <c r="L88" s="108">
        <f t="shared" si="6"/>
        <v>80</v>
      </c>
    </row>
    <row r="89" spans="1:12" ht="18.75" x14ac:dyDescent="0.3">
      <c r="A89" s="54">
        <v>77</v>
      </c>
      <c r="B89" s="207">
        <f>HASIL!C86</f>
        <v>44173.313599537003</v>
      </c>
      <c r="C89" s="207"/>
      <c r="D89" s="309">
        <f>HASIL!E86</f>
        <v>44173.345497685201</v>
      </c>
      <c r="E89" s="310"/>
      <c r="F89" s="178">
        <f>HASIL!G86</f>
        <v>44173.345497685201</v>
      </c>
      <c r="G89" s="59" t="str">
        <f>HASIL!B86</f>
        <v>MUHAMMAD ASHSAFA</v>
      </c>
      <c r="H89" s="60">
        <f>HASIL!AV86</f>
        <v>10</v>
      </c>
      <c r="I89" s="60">
        <f>HASIL!AW86</f>
        <v>10</v>
      </c>
      <c r="J89" s="86">
        <f>HASIL!AX86</f>
        <v>50</v>
      </c>
      <c r="K89" s="56" t="str">
        <f>EVALUASI!BB95</f>
        <v>Remedial</v>
      </c>
      <c r="L89" s="108">
        <f t="shared" si="6"/>
        <v>84</v>
      </c>
    </row>
    <row r="90" spans="1:12" ht="18.75" x14ac:dyDescent="0.3">
      <c r="A90" s="54">
        <v>78</v>
      </c>
      <c r="B90" s="207">
        <f>HASIL!C87</f>
        <v>44173.339085648098</v>
      </c>
      <c r="C90" s="207"/>
      <c r="D90" s="309">
        <f>HASIL!E87</f>
        <v>44173.3456365741</v>
      </c>
      <c r="E90" s="310"/>
      <c r="F90" s="178">
        <f>HASIL!G87</f>
        <v>44173.3456365741</v>
      </c>
      <c r="G90" s="59" t="str">
        <f>HASIL!B87</f>
        <v>MUHAMMAD GILANG</v>
      </c>
      <c r="H90" s="60">
        <f>HASIL!AV87</f>
        <v>9</v>
      </c>
      <c r="I90" s="60">
        <f>HASIL!AW87</f>
        <v>11</v>
      </c>
      <c r="J90" s="86">
        <f>HASIL!AX87</f>
        <v>45</v>
      </c>
      <c r="K90" s="56" t="str">
        <f>EVALUASI!BB96</f>
        <v>Remedial</v>
      </c>
      <c r="L90" s="108">
        <f t="shared" si="6"/>
        <v>111</v>
      </c>
    </row>
    <row r="91" spans="1:12" ht="18.75" x14ac:dyDescent="0.3">
      <c r="A91" s="54">
        <v>79</v>
      </c>
      <c r="B91" s="207">
        <f>HASIL!C88</f>
        <v>44173.312881944403</v>
      </c>
      <c r="C91" s="207"/>
      <c r="D91" s="309">
        <f>HASIL!E88</f>
        <v>44173.345659722203</v>
      </c>
      <c r="E91" s="310"/>
      <c r="F91" s="178">
        <f>HASIL!G88</f>
        <v>44173.345659722203</v>
      </c>
      <c r="G91" s="59" t="str">
        <f>HASIL!B88</f>
        <v>NURBAYTI ARMANIATI</v>
      </c>
      <c r="H91" s="60">
        <f>HASIL!AV88</f>
        <v>12</v>
      </c>
      <c r="I91" s="60">
        <f>HASIL!AW88</f>
        <v>8</v>
      </c>
      <c r="J91" s="86">
        <f>HASIL!AX88</f>
        <v>60</v>
      </c>
      <c r="K91" s="56" t="str">
        <f>EVALUASI!BB97</f>
        <v>Remedial</v>
      </c>
      <c r="L91" s="108">
        <f t="shared" si="6"/>
        <v>64</v>
      </c>
    </row>
    <row r="92" spans="1:12" ht="18.75" x14ac:dyDescent="0.3">
      <c r="A92" s="54">
        <v>80</v>
      </c>
      <c r="B92" s="207">
        <f>HASIL!C89</f>
        <v>44173.345706018503</v>
      </c>
      <c r="C92" s="207"/>
      <c r="D92" s="309">
        <f>HASIL!E89</f>
        <v>44173.345891203702</v>
      </c>
      <c r="E92" s="310"/>
      <c r="F92" s="178">
        <f>HASIL!G89</f>
        <v>44173.345891203702</v>
      </c>
      <c r="G92" s="59" t="str">
        <f>HASIL!B89</f>
        <v>SITI RAHMAH</v>
      </c>
      <c r="H92" s="60">
        <f>HASIL!AV89</f>
        <v>11</v>
      </c>
      <c r="I92" s="60">
        <f>HASIL!AW89</f>
        <v>9</v>
      </c>
      <c r="J92" s="86">
        <f>HASIL!AX89</f>
        <v>55</v>
      </c>
      <c r="K92" s="56" t="str">
        <f>EVALUASI!BB98</f>
        <v>Remedial</v>
      </c>
      <c r="L92" s="108">
        <f t="shared" si="6"/>
        <v>81</v>
      </c>
    </row>
    <row r="93" spans="1:12" ht="18.75" x14ac:dyDescent="0.3">
      <c r="A93" s="54">
        <v>81</v>
      </c>
      <c r="B93" s="207">
        <f>HASIL!C90</f>
        <v>44173.3265972222</v>
      </c>
      <c r="C93" s="207"/>
      <c r="D93" s="309">
        <f>HASIL!E90</f>
        <v>44173.346157407403</v>
      </c>
      <c r="E93" s="310"/>
      <c r="F93" s="178">
        <f>HASIL!G90</f>
        <v>44173.346157407403</v>
      </c>
      <c r="G93" s="59" t="str">
        <f>HASIL!B90</f>
        <v>JOKO HARYANTO</v>
      </c>
      <c r="H93" s="60">
        <f>HASIL!AV90</f>
        <v>9</v>
      </c>
      <c r="I93" s="60">
        <f>HASIL!AW90</f>
        <v>11</v>
      </c>
      <c r="J93" s="86">
        <f>HASIL!AX90</f>
        <v>45</v>
      </c>
      <c r="K93" s="56" t="str">
        <f>EVALUASI!BB99</f>
        <v>Remedial</v>
      </c>
      <c r="L93" s="108">
        <f t="shared" si="6"/>
        <v>105</v>
      </c>
    </row>
    <row r="94" spans="1:12" ht="18.75" x14ac:dyDescent="0.3">
      <c r="A94" s="54">
        <v>82</v>
      </c>
      <c r="B94" s="207">
        <f>HASIL!C91</f>
        <v>44173.315983796303</v>
      </c>
      <c r="C94" s="207"/>
      <c r="D94" s="309">
        <f>HASIL!E91</f>
        <v>44173.346331018503</v>
      </c>
      <c r="E94" s="310"/>
      <c r="F94" s="178">
        <f>HASIL!G91</f>
        <v>44173.346331018503</v>
      </c>
      <c r="G94" s="59" t="str">
        <f>HASIL!B91</f>
        <v>AMBO ALLA</v>
      </c>
      <c r="H94" s="60">
        <f>HASIL!AV91</f>
        <v>13</v>
      </c>
      <c r="I94" s="60">
        <f>HASIL!AW91</f>
        <v>7</v>
      </c>
      <c r="J94" s="86">
        <f>HASIL!AX91</f>
        <v>65</v>
      </c>
      <c r="K94" s="56" t="str">
        <f>EVALUASI!BB100</f>
        <v>Remedial</v>
      </c>
      <c r="L94" s="108">
        <f t="shared" si="6"/>
        <v>59</v>
      </c>
    </row>
    <row r="95" spans="1:12" ht="18.75" x14ac:dyDescent="0.3">
      <c r="A95" s="54">
        <v>83</v>
      </c>
      <c r="B95" s="207">
        <f>HASIL!C92</f>
        <v>44173.316076388903</v>
      </c>
      <c r="C95" s="207"/>
      <c r="D95" s="309">
        <f>HASIL!E92</f>
        <v>44173.346342592602</v>
      </c>
      <c r="E95" s="310"/>
      <c r="F95" s="178">
        <f>HASIL!G92</f>
        <v>44173.346342592602</v>
      </c>
      <c r="G95" s="59" t="str">
        <f>HASIL!B92</f>
        <v>ELLA QOSASI</v>
      </c>
      <c r="H95" s="60">
        <f>HASIL!AV92</f>
        <v>16</v>
      </c>
      <c r="I95" s="60">
        <f>HASIL!AW92</f>
        <v>4</v>
      </c>
      <c r="J95" s="86">
        <f>HASIL!AX92</f>
        <v>80</v>
      </c>
      <c r="K95" s="56" t="str">
        <f>EVALUASI!BB101</f>
        <v>Tuntas</v>
      </c>
      <c r="L95" s="108">
        <f t="shared" si="6"/>
        <v>32</v>
      </c>
    </row>
    <row r="96" spans="1:12" ht="18.75" x14ac:dyDescent="0.3">
      <c r="A96" s="54">
        <v>84</v>
      </c>
      <c r="B96" s="207">
        <f>HASIL!C93</f>
        <v>44173.330625000002</v>
      </c>
      <c r="C96" s="207"/>
      <c r="D96" s="309">
        <f>HASIL!E93</f>
        <v>44173.346875000003</v>
      </c>
      <c r="E96" s="310"/>
      <c r="F96" s="178">
        <f>HASIL!G93</f>
        <v>44173.346875000003</v>
      </c>
      <c r="G96" s="59" t="str">
        <f>HASIL!B93</f>
        <v>NAZMI HASAN</v>
      </c>
      <c r="H96" s="60">
        <f>HASIL!AV93</f>
        <v>19</v>
      </c>
      <c r="I96" s="60">
        <f>HASIL!AW93</f>
        <v>1</v>
      </c>
      <c r="J96" s="86">
        <f>HASIL!AX93</f>
        <v>95</v>
      </c>
      <c r="K96" s="56" t="str">
        <f>EVALUASI!BB102</f>
        <v>Pengayaan</v>
      </c>
      <c r="L96" s="108">
        <f t="shared" si="6"/>
        <v>7</v>
      </c>
    </row>
    <row r="97" spans="1:12" ht="18.75" x14ac:dyDescent="0.3">
      <c r="A97" s="54">
        <v>85</v>
      </c>
      <c r="B97" s="207">
        <f>HASIL!C94</f>
        <v>44173.313425925902</v>
      </c>
      <c r="C97" s="207"/>
      <c r="D97" s="309">
        <f>HASIL!E94</f>
        <v>44173.347604166702</v>
      </c>
      <c r="E97" s="310"/>
      <c r="F97" s="178">
        <f>HASIL!G94</f>
        <v>44173.347604166702</v>
      </c>
      <c r="G97" s="59" t="str">
        <f>HASIL!B94</f>
        <v>PUTRI RIZKIA</v>
      </c>
      <c r="H97" s="60">
        <f>HASIL!AV94</f>
        <v>17</v>
      </c>
      <c r="I97" s="60">
        <f>HASIL!AW94</f>
        <v>3</v>
      </c>
      <c r="J97" s="86">
        <f>HASIL!AX94</f>
        <v>85</v>
      </c>
      <c r="K97" s="56" t="str">
        <f>EVALUASI!BB103</f>
        <v>Tuntas</v>
      </c>
      <c r="L97" s="108">
        <f t="shared" si="6"/>
        <v>19</v>
      </c>
    </row>
    <row r="98" spans="1:12" ht="18.75" x14ac:dyDescent="0.3">
      <c r="A98" s="54">
        <v>86</v>
      </c>
      <c r="B98" s="207">
        <f>HASIL!C95</f>
        <v>44173.345555555599</v>
      </c>
      <c r="C98" s="207"/>
      <c r="D98" s="309">
        <f>HASIL!E95</f>
        <v>44173.347662036998</v>
      </c>
      <c r="E98" s="310"/>
      <c r="F98" s="178">
        <f>HASIL!G95</f>
        <v>44173.347662036998</v>
      </c>
      <c r="G98" s="59" t="str">
        <f>HASIL!B95</f>
        <v>HERI YANTO</v>
      </c>
      <c r="H98" s="60">
        <f>HASIL!AV95</f>
        <v>10</v>
      </c>
      <c r="I98" s="60">
        <f>HASIL!AW95</f>
        <v>10</v>
      </c>
      <c r="J98" s="86">
        <f>HASIL!AX95</f>
        <v>50</v>
      </c>
      <c r="K98" s="56" t="str">
        <f>EVALUASI!BB104</f>
        <v>Remedial</v>
      </c>
      <c r="L98" s="108">
        <f t="shared" si="6"/>
        <v>96</v>
      </c>
    </row>
    <row r="99" spans="1:12" ht="18.75" x14ac:dyDescent="0.3">
      <c r="A99" s="54">
        <v>87</v>
      </c>
      <c r="B99" s="207">
        <f>HASIL!C96</f>
        <v>44173.315798611096</v>
      </c>
      <c r="C99" s="207"/>
      <c r="D99" s="309">
        <f>HASIL!E96</f>
        <v>44173.347708333298</v>
      </c>
      <c r="E99" s="310"/>
      <c r="F99" s="178">
        <f>HASIL!G96</f>
        <v>44173.347708333298</v>
      </c>
      <c r="G99" s="59" t="str">
        <f>HASIL!B96</f>
        <v>NI WAHYUNI</v>
      </c>
      <c r="H99" s="60">
        <f>HASIL!AV96</f>
        <v>14</v>
      </c>
      <c r="I99" s="60">
        <f>HASIL!AW96</f>
        <v>6</v>
      </c>
      <c r="J99" s="86">
        <f>HASIL!AX96</f>
        <v>70</v>
      </c>
      <c r="K99" s="56" t="str">
        <f>EVALUASI!BB105</f>
        <v>Remedial</v>
      </c>
      <c r="L99" s="108">
        <f t="shared" si="6"/>
        <v>55</v>
      </c>
    </row>
    <row r="100" spans="1:12" ht="18.75" x14ac:dyDescent="0.3">
      <c r="A100" s="54">
        <v>88</v>
      </c>
      <c r="B100" s="207">
        <f>HASIL!C97</f>
        <v>44173.334803240701</v>
      </c>
      <c r="C100" s="207"/>
      <c r="D100" s="309">
        <f>HASIL!E97</f>
        <v>44173.347847222198</v>
      </c>
      <c r="E100" s="310"/>
      <c r="F100" s="178">
        <f>HASIL!G97</f>
        <v>44173.347847222198</v>
      </c>
      <c r="G100" s="59" t="str">
        <f>HASIL!B97</f>
        <v>MUHAMMAD RAHMAN</v>
      </c>
      <c r="H100" s="60">
        <f>HASIL!AV97</f>
        <v>13</v>
      </c>
      <c r="I100" s="60">
        <f>HASIL!AW97</f>
        <v>7</v>
      </c>
      <c r="J100" s="86">
        <f>HASIL!AX97</f>
        <v>65</v>
      </c>
      <c r="K100" s="56" t="str">
        <f>EVALUASI!BB106</f>
        <v>Remedial</v>
      </c>
      <c r="L100" s="108">
        <f t="shared" si="6"/>
        <v>62</v>
      </c>
    </row>
    <row r="101" spans="1:12" ht="18.75" x14ac:dyDescent="0.3">
      <c r="A101" s="54">
        <v>89</v>
      </c>
      <c r="B101" s="207">
        <f>HASIL!C98</f>
        <v>44173.346875000003</v>
      </c>
      <c r="C101" s="207"/>
      <c r="D101" s="309">
        <f>HASIL!E98</f>
        <v>44173.347951388903</v>
      </c>
      <c r="E101" s="310"/>
      <c r="F101" s="178">
        <f>HASIL!G98</f>
        <v>44173.347951388903</v>
      </c>
      <c r="G101" s="59" t="str">
        <f>HASIL!B98</f>
        <v>YESSA JULIANA</v>
      </c>
      <c r="H101" s="60">
        <f>HASIL!AV98</f>
        <v>18</v>
      </c>
      <c r="I101" s="60">
        <f>HASIL!AW98</f>
        <v>2</v>
      </c>
      <c r="J101" s="86">
        <f>HASIL!AX98</f>
        <v>90</v>
      </c>
      <c r="K101" s="56" t="str">
        <f>EVALUASI!BB107</f>
        <v>Tuntas</v>
      </c>
      <c r="L101" s="108">
        <f t="shared" si="6"/>
        <v>14</v>
      </c>
    </row>
    <row r="102" spans="1:12" ht="18.75" x14ac:dyDescent="0.3">
      <c r="A102" s="54">
        <v>90</v>
      </c>
      <c r="B102" s="207">
        <f>HASIL!C99</f>
        <v>44173.333622685197</v>
      </c>
      <c r="C102" s="207"/>
      <c r="D102" s="309">
        <f>HASIL!E99</f>
        <v>44173.347997685203</v>
      </c>
      <c r="E102" s="310"/>
      <c r="F102" s="178">
        <f>HASIL!G99</f>
        <v>44173.347997685203</v>
      </c>
      <c r="G102" s="59" t="str">
        <f>HASIL!B99</f>
        <v>SITI NURHALIZA</v>
      </c>
      <c r="H102" s="60">
        <f>HASIL!AV99</f>
        <v>9</v>
      </c>
      <c r="I102" s="60">
        <f>HASIL!AW99</f>
        <v>11</v>
      </c>
      <c r="J102" s="86">
        <f>HASIL!AX99</f>
        <v>45</v>
      </c>
      <c r="K102" s="56" t="str">
        <f>EVALUASI!BB108</f>
        <v>Remedial</v>
      </c>
      <c r="L102" s="108">
        <f t="shared" si="6"/>
        <v>108</v>
      </c>
    </row>
    <row r="103" spans="1:12" ht="18.75" x14ac:dyDescent="0.3">
      <c r="A103" s="54">
        <v>91</v>
      </c>
      <c r="B103" s="207">
        <f>HASIL!C100</f>
        <v>44173.317129629599</v>
      </c>
      <c r="C103" s="207"/>
      <c r="D103" s="309">
        <f>HASIL!E100</f>
        <v>44173.348090277803</v>
      </c>
      <c r="E103" s="310"/>
      <c r="F103" s="178">
        <f>HASIL!G100</f>
        <v>44173.348090277803</v>
      </c>
      <c r="G103" s="59" t="str">
        <f>HASIL!B100</f>
        <v>MUHAMMAD NURKHOLIS</v>
      </c>
      <c r="H103" s="60">
        <f>HASIL!AV100</f>
        <v>11</v>
      </c>
      <c r="I103" s="60">
        <f>HASIL!AW100</f>
        <v>9</v>
      </c>
      <c r="J103" s="86">
        <f>HASIL!AX100</f>
        <v>55</v>
      </c>
      <c r="K103" s="56" t="str">
        <f>EVALUASI!BB109</f>
        <v>Remedial</v>
      </c>
      <c r="L103" s="108">
        <f t="shared" si="6"/>
        <v>74</v>
      </c>
    </row>
    <row r="104" spans="1:12" ht="18.75" x14ac:dyDescent="0.3">
      <c r="A104" s="54">
        <v>92</v>
      </c>
      <c r="B104" s="207">
        <f>HASIL!C101</f>
        <v>44173.335428240702</v>
      </c>
      <c r="C104" s="207"/>
      <c r="D104" s="309">
        <f>HASIL!E101</f>
        <v>44173.348159722198</v>
      </c>
      <c r="E104" s="310"/>
      <c r="F104" s="178">
        <f>HASIL!G101</f>
        <v>44173.348159722198</v>
      </c>
      <c r="G104" s="59" t="str">
        <f>HASIL!B101</f>
        <v>SYOPIATUL HUSNA</v>
      </c>
      <c r="H104" s="60">
        <f>HASIL!AV101</f>
        <v>12</v>
      </c>
      <c r="I104" s="60">
        <f>HASIL!AW101</f>
        <v>8</v>
      </c>
      <c r="J104" s="86">
        <f>HASIL!AX101</f>
        <v>60</v>
      </c>
      <c r="K104" s="56" t="str">
        <f>EVALUASI!BB110</f>
        <v>Remedial</v>
      </c>
      <c r="L104" s="108">
        <f t="shared" si="6"/>
        <v>69</v>
      </c>
    </row>
    <row r="105" spans="1:12" ht="18.75" x14ac:dyDescent="0.3">
      <c r="A105" s="54">
        <v>93</v>
      </c>
      <c r="B105" s="207">
        <f>HASIL!C102</f>
        <v>44173.342800925901</v>
      </c>
      <c r="C105" s="207"/>
      <c r="D105" s="309">
        <f>HASIL!E102</f>
        <v>44173.348159722198</v>
      </c>
      <c r="E105" s="310"/>
      <c r="F105" s="178">
        <f>HASIL!G102</f>
        <v>44173.348159722198</v>
      </c>
      <c r="G105" s="59" t="str">
        <f>HASIL!B102</f>
        <v>MUHAMMAD ILHAM</v>
      </c>
      <c r="H105" s="60">
        <f>HASIL!AV102</f>
        <v>7</v>
      </c>
      <c r="I105" s="60">
        <f>HASIL!AW102</f>
        <v>13</v>
      </c>
      <c r="J105" s="86">
        <f>HASIL!AX102</f>
        <v>35</v>
      </c>
      <c r="K105" s="56" t="str">
        <f>EVALUASI!BB111</f>
        <v>Remedial</v>
      </c>
      <c r="L105" s="108">
        <f t="shared" si="6"/>
        <v>135</v>
      </c>
    </row>
    <row r="106" spans="1:12" ht="18.75" x14ac:dyDescent="0.3">
      <c r="A106" s="54">
        <v>94</v>
      </c>
      <c r="B106" s="207">
        <f>HASIL!C103</f>
        <v>44173.312939814801</v>
      </c>
      <c r="C106" s="207"/>
      <c r="D106" s="309">
        <f>HASIL!E103</f>
        <v>44173.348206018498</v>
      </c>
      <c r="E106" s="310"/>
      <c r="F106" s="178">
        <f>HASIL!G103</f>
        <v>44173.348206018498</v>
      </c>
      <c r="G106" s="59" t="str">
        <f>HASIL!B103</f>
        <v>AGUSTINA GEBINDA</v>
      </c>
      <c r="H106" s="60">
        <f>HASIL!AV103</f>
        <v>5</v>
      </c>
      <c r="I106" s="60">
        <f>HASIL!AW103</f>
        <v>15</v>
      </c>
      <c r="J106" s="86">
        <f>HASIL!AX103</f>
        <v>25</v>
      </c>
      <c r="K106" s="56" t="str">
        <f>EVALUASI!BB112</f>
        <v>Remedial</v>
      </c>
      <c r="L106" s="108">
        <f t="shared" si="6"/>
        <v>147</v>
      </c>
    </row>
    <row r="107" spans="1:12" ht="18.75" x14ac:dyDescent="0.3">
      <c r="A107" s="54">
        <v>95</v>
      </c>
      <c r="B107" s="207">
        <f>HASIL!C104</f>
        <v>44173.322222222203</v>
      </c>
      <c r="C107" s="207"/>
      <c r="D107" s="309">
        <f>HASIL!E104</f>
        <v>44173.348518518498</v>
      </c>
      <c r="E107" s="310"/>
      <c r="F107" s="178">
        <f>HASIL!G104</f>
        <v>44173.348518518498</v>
      </c>
      <c r="G107" s="59" t="str">
        <f>HASIL!B104</f>
        <v>KURIYATUL HUSNA</v>
      </c>
      <c r="H107" s="60">
        <f>HASIL!AV104</f>
        <v>8</v>
      </c>
      <c r="I107" s="60">
        <f>HASIL!AW104</f>
        <v>12</v>
      </c>
      <c r="J107" s="86">
        <f>HASIL!AX104</f>
        <v>40</v>
      </c>
      <c r="K107" s="56" t="str">
        <f>EVALUASI!BB113</f>
        <v>Remedial</v>
      </c>
      <c r="L107" s="108">
        <f t="shared" si="6"/>
        <v>119</v>
      </c>
    </row>
    <row r="108" spans="1:12" ht="18.75" x14ac:dyDescent="0.3">
      <c r="A108" s="54">
        <v>96</v>
      </c>
      <c r="B108" s="207">
        <f>HASIL!C105</f>
        <v>44173.316620370402</v>
      </c>
      <c r="C108" s="207"/>
      <c r="D108" s="309">
        <f>HASIL!E105</f>
        <v>44173.349097222199</v>
      </c>
      <c r="E108" s="310"/>
      <c r="F108" s="178">
        <f>HASIL!G105</f>
        <v>44173.349097222199</v>
      </c>
      <c r="G108" s="59" t="str">
        <f>HASIL!B105</f>
        <v>ERWIN ERWIN</v>
      </c>
      <c r="H108" s="60">
        <f>HASIL!AV105</f>
        <v>11</v>
      </c>
      <c r="I108" s="60">
        <f>HASIL!AW105</f>
        <v>9</v>
      </c>
      <c r="J108" s="86">
        <f>HASIL!AX105</f>
        <v>55</v>
      </c>
      <c r="K108" s="56" t="str">
        <f>EVALUASI!BB114</f>
        <v>Remedial</v>
      </c>
      <c r="L108" s="108">
        <f t="shared" si="6"/>
        <v>73</v>
      </c>
    </row>
    <row r="109" spans="1:12" ht="18.75" x14ac:dyDescent="0.3">
      <c r="A109" s="54">
        <v>97</v>
      </c>
      <c r="B109" s="207">
        <f>HASIL!C106</f>
        <v>44173.316666666702</v>
      </c>
      <c r="C109" s="207"/>
      <c r="D109" s="309">
        <f>HASIL!E106</f>
        <v>44173.349409722199</v>
      </c>
      <c r="E109" s="310"/>
      <c r="F109" s="178">
        <f>HASIL!G106</f>
        <v>44173.349409722199</v>
      </c>
      <c r="G109" s="59" t="str">
        <f>HASIL!B106</f>
        <v>DEA WULANDARI</v>
      </c>
      <c r="H109" s="60">
        <f>HASIL!AV106</f>
        <v>15</v>
      </c>
      <c r="I109" s="60">
        <f>HASIL!AW106</f>
        <v>5</v>
      </c>
      <c r="J109" s="86">
        <f>HASIL!AX106</f>
        <v>75</v>
      </c>
      <c r="K109" s="56" t="str">
        <f>EVALUASI!BB115</f>
        <v>Tuntas</v>
      </c>
      <c r="L109" s="108">
        <f t="shared" si="6"/>
        <v>42</v>
      </c>
    </row>
    <row r="110" spans="1:12" ht="18.75" x14ac:dyDescent="0.3">
      <c r="A110" s="54">
        <v>98</v>
      </c>
      <c r="B110" s="207">
        <f>HASIL!C107</f>
        <v>44173.340092592603</v>
      </c>
      <c r="C110" s="207"/>
      <c r="D110" s="309">
        <f>HASIL!E107</f>
        <v>44173.349456018499</v>
      </c>
      <c r="E110" s="310"/>
      <c r="F110" s="178">
        <f>HASIL!G107</f>
        <v>44173.349456018499</v>
      </c>
      <c r="G110" s="59" t="str">
        <f>HASIL!B107</f>
        <v>SITI ARAFAH</v>
      </c>
      <c r="H110" s="60">
        <f>HASIL!AV107</f>
        <v>15</v>
      </c>
      <c r="I110" s="60">
        <f>HASIL!AW107</f>
        <v>5</v>
      </c>
      <c r="J110" s="86">
        <f>HASIL!AX107</f>
        <v>75</v>
      </c>
      <c r="K110" s="56" t="str">
        <f>EVALUASI!BB116</f>
        <v>Tuntas</v>
      </c>
      <c r="L110" s="108">
        <f t="shared" si="6"/>
        <v>48</v>
      </c>
    </row>
    <row r="111" spans="1:12" ht="18.75" x14ac:dyDescent="0.3">
      <c r="A111" s="54">
        <v>99</v>
      </c>
      <c r="B111" s="207">
        <f>HASIL!C108</f>
        <v>44173.315081018503</v>
      </c>
      <c r="C111" s="207"/>
      <c r="D111" s="309">
        <f>HASIL!E108</f>
        <v>44173.349467592598</v>
      </c>
      <c r="E111" s="310"/>
      <c r="F111" s="178">
        <f>HASIL!G108</f>
        <v>44173.349467592598</v>
      </c>
      <c r="G111" s="59" t="str">
        <f>HASIL!B108</f>
        <v>MUHAMMAD ILHAM</v>
      </c>
      <c r="H111" s="60">
        <f>HASIL!AV108</f>
        <v>19</v>
      </c>
      <c r="I111" s="60">
        <f>HASIL!AW108</f>
        <v>1</v>
      </c>
      <c r="J111" s="86">
        <f>HASIL!AX108</f>
        <v>95</v>
      </c>
      <c r="K111" s="56" t="str">
        <f>EVALUASI!BB117</f>
        <v>Pengayaan</v>
      </c>
      <c r="L111" s="108">
        <f t="shared" si="6"/>
        <v>5</v>
      </c>
    </row>
    <row r="112" spans="1:12" ht="18.75" x14ac:dyDescent="0.3">
      <c r="A112" s="54">
        <v>100</v>
      </c>
      <c r="B112" s="207">
        <f>HASIL!C109</f>
        <v>44173.315717592603</v>
      </c>
      <c r="C112" s="207"/>
      <c r="D112" s="309">
        <f>HASIL!E109</f>
        <v>44173.349606481497</v>
      </c>
      <c r="E112" s="310"/>
      <c r="F112" s="178">
        <f>HASIL!G109</f>
        <v>44173.349606481497</v>
      </c>
      <c r="G112" s="59" t="str">
        <f>HASIL!B109</f>
        <v>PATIYAH PATIYAH</v>
      </c>
      <c r="H112" s="60">
        <f>HASIL!AV109</f>
        <v>17</v>
      </c>
      <c r="I112" s="60">
        <f>HASIL!AW109</f>
        <v>3</v>
      </c>
      <c r="J112" s="86">
        <f>HASIL!AX109</f>
        <v>85</v>
      </c>
      <c r="K112" s="56" t="str">
        <f>EVALUASI!BB118</f>
        <v>Tuntas</v>
      </c>
      <c r="L112" s="108">
        <f t="shared" si="6"/>
        <v>20</v>
      </c>
    </row>
    <row r="113" spans="1:12" ht="18.75" x14ac:dyDescent="0.3">
      <c r="A113" s="54">
        <v>101</v>
      </c>
      <c r="B113" s="207">
        <f>HASIL!C110</f>
        <v>44173.3133101852</v>
      </c>
      <c r="C113" s="207"/>
      <c r="D113" s="309">
        <f>HASIL!E110</f>
        <v>44173.349907407399</v>
      </c>
      <c r="E113" s="310"/>
      <c r="F113" s="178">
        <f>HASIL!G110</f>
        <v>44173.349907407399</v>
      </c>
      <c r="G113" s="59" t="str">
        <f>HASIL!B110</f>
        <v>NURAIDA ARIANI</v>
      </c>
      <c r="H113" s="60">
        <f>HASIL!AV110</f>
        <v>20</v>
      </c>
      <c r="I113" s="60">
        <f>HASIL!AW110</f>
        <v>0</v>
      </c>
      <c r="J113" s="86">
        <f>HASIL!AX110</f>
        <v>100</v>
      </c>
      <c r="K113" s="56" t="str">
        <f>EVALUASI!BB119</f>
        <v>Pengayaan</v>
      </c>
      <c r="L113" s="108">
        <f t="shared" si="6"/>
        <v>1</v>
      </c>
    </row>
    <row r="114" spans="1:12" ht="18.75" x14ac:dyDescent="0.3">
      <c r="A114" s="54">
        <v>102</v>
      </c>
      <c r="B114" s="207">
        <f>HASIL!C111</f>
        <v>44173.328680555598</v>
      </c>
      <c r="C114" s="207"/>
      <c r="D114" s="309">
        <f>HASIL!E111</f>
        <v>44173.350474537001</v>
      </c>
      <c r="E114" s="310"/>
      <c r="F114" s="178">
        <f>HASIL!G111</f>
        <v>44173.350474537001</v>
      </c>
      <c r="G114" s="59" t="str">
        <f>HASIL!B111</f>
        <v>FIKHRI FIKHRI</v>
      </c>
      <c r="H114" s="60">
        <f>HASIL!AV111</f>
        <v>15</v>
      </c>
      <c r="I114" s="60">
        <f>HASIL!AW111</f>
        <v>5</v>
      </c>
      <c r="J114" s="86">
        <f>HASIL!AX111</f>
        <v>75</v>
      </c>
      <c r="K114" s="56" t="str">
        <f>EVALUASI!BB120</f>
        <v>Tuntas</v>
      </c>
      <c r="L114" s="108">
        <f t="shared" si="6"/>
        <v>46</v>
      </c>
    </row>
    <row r="115" spans="1:12" ht="18.75" x14ac:dyDescent="0.3">
      <c r="A115" s="54">
        <v>103</v>
      </c>
      <c r="B115" s="207">
        <f>HASIL!C112</f>
        <v>44173.337696759299</v>
      </c>
      <c r="C115" s="207"/>
      <c r="D115" s="309">
        <f>HASIL!E112</f>
        <v>44173.350671296299</v>
      </c>
      <c r="E115" s="310"/>
      <c r="F115" s="178">
        <f>HASIL!G112</f>
        <v>44173.350671296299</v>
      </c>
      <c r="G115" s="59" t="str">
        <f>HASIL!B112</f>
        <v>NUR AYUNI</v>
      </c>
      <c r="H115" s="60">
        <f>HASIL!AV112</f>
        <v>12</v>
      </c>
      <c r="I115" s="60">
        <f>HASIL!AW112</f>
        <v>8</v>
      </c>
      <c r="J115" s="86">
        <f>HASIL!AX112</f>
        <v>60</v>
      </c>
      <c r="K115" s="56" t="str">
        <f>EVALUASI!BB121</f>
        <v>Remedial</v>
      </c>
      <c r="L115" s="108">
        <f t="shared" si="6"/>
        <v>70</v>
      </c>
    </row>
    <row r="116" spans="1:12" ht="18.75" x14ac:dyDescent="0.3">
      <c r="A116" s="54">
        <v>104</v>
      </c>
      <c r="B116" s="207">
        <f>HASIL!C113</f>
        <v>44173.336875000001</v>
      </c>
      <c r="C116" s="207"/>
      <c r="D116" s="309">
        <f>HASIL!E113</f>
        <v>44173.350856481498</v>
      </c>
      <c r="E116" s="310"/>
      <c r="F116" s="178">
        <f>HASIL!G113</f>
        <v>44173.350856481498</v>
      </c>
      <c r="G116" s="59" t="str">
        <f>HASIL!B113</f>
        <v>HUSNUL KHATIMAH</v>
      </c>
      <c r="H116" s="60">
        <f>HASIL!AV113</f>
        <v>15</v>
      </c>
      <c r="I116" s="60">
        <f>HASIL!AW113</f>
        <v>5</v>
      </c>
      <c r="J116" s="86">
        <f>HASIL!AX113</f>
        <v>75</v>
      </c>
      <c r="K116" s="56" t="str">
        <f>EVALUASI!BB122</f>
        <v>Tuntas</v>
      </c>
      <c r="L116" s="108">
        <f t="shared" si="6"/>
        <v>47</v>
      </c>
    </row>
    <row r="117" spans="1:12" ht="18.75" x14ac:dyDescent="0.3">
      <c r="A117" s="54">
        <v>105</v>
      </c>
      <c r="B117" s="207">
        <f>HASIL!C114</f>
        <v>44173.313541666699</v>
      </c>
      <c r="C117" s="207"/>
      <c r="D117" s="309">
        <f>HASIL!E114</f>
        <v>44173.350902777798</v>
      </c>
      <c r="E117" s="310"/>
      <c r="F117" s="178">
        <f>HASIL!G114</f>
        <v>44173.350902777798</v>
      </c>
      <c r="G117" s="59" t="str">
        <f>HASIL!B114</f>
        <v>SYAFINA MARWINA</v>
      </c>
      <c r="H117" s="60">
        <f>HASIL!AV114</f>
        <v>14</v>
      </c>
      <c r="I117" s="60">
        <f>HASIL!AW114</f>
        <v>6</v>
      </c>
      <c r="J117" s="86">
        <f>HASIL!AX114</f>
        <v>70</v>
      </c>
      <c r="K117" s="56" t="str">
        <f>EVALUASI!BB123</f>
        <v>Remedial</v>
      </c>
      <c r="L117" s="108">
        <f t="shared" si="6"/>
        <v>52</v>
      </c>
    </row>
    <row r="118" spans="1:12" ht="18.75" x14ac:dyDescent="0.3">
      <c r="A118" s="54">
        <v>106</v>
      </c>
      <c r="B118" s="207">
        <f>HASIL!C115</f>
        <v>44173.3367013889</v>
      </c>
      <c r="C118" s="207"/>
      <c r="D118" s="309">
        <f>HASIL!E115</f>
        <v>44173.351041666698</v>
      </c>
      <c r="E118" s="310"/>
      <c r="F118" s="178">
        <f>HASIL!G115</f>
        <v>44173.351041666698</v>
      </c>
      <c r="G118" s="59" t="str">
        <f>HASIL!B115</f>
        <v>NURITALIPAH NURITALIPAH</v>
      </c>
      <c r="H118" s="60">
        <f>HASIL!AV115</f>
        <v>6</v>
      </c>
      <c r="I118" s="60">
        <f>HASIL!AW115</f>
        <v>14</v>
      </c>
      <c r="J118" s="86">
        <f>HASIL!AX115</f>
        <v>30</v>
      </c>
      <c r="K118" s="56" t="str">
        <f>EVALUASI!BB124</f>
        <v>Remedial</v>
      </c>
      <c r="L118" s="108">
        <f t="shared" si="6"/>
        <v>146</v>
      </c>
    </row>
    <row r="119" spans="1:12" ht="18.75" x14ac:dyDescent="0.3">
      <c r="A119" s="54">
        <v>107</v>
      </c>
      <c r="B119" s="207">
        <f>HASIL!C116</f>
        <v>44173.331655092603</v>
      </c>
      <c r="C119" s="207"/>
      <c r="D119" s="309">
        <f>HASIL!E116</f>
        <v>44173.3515162037</v>
      </c>
      <c r="E119" s="310"/>
      <c r="F119" s="178">
        <f>HASIL!G116</f>
        <v>44173.3515162037</v>
      </c>
      <c r="G119" s="59" t="str">
        <f>HASIL!B116</f>
        <v>AINUN NISA</v>
      </c>
      <c r="H119" s="60">
        <f>HASIL!AV116</f>
        <v>8</v>
      </c>
      <c r="I119" s="60">
        <f>HASIL!AW116</f>
        <v>12</v>
      </c>
      <c r="J119" s="86">
        <f>HASIL!AX116</f>
        <v>40</v>
      </c>
      <c r="K119" s="56" t="str">
        <f>EVALUASI!BB125</f>
        <v>Remedial</v>
      </c>
      <c r="L119" s="108">
        <f t="shared" si="6"/>
        <v>122</v>
      </c>
    </row>
    <row r="120" spans="1:12" ht="18.75" x14ac:dyDescent="0.3">
      <c r="A120" s="54">
        <v>108</v>
      </c>
      <c r="B120" s="207">
        <f>HASIL!C117</f>
        <v>44173.320497685199</v>
      </c>
      <c r="C120" s="207"/>
      <c r="D120" s="309">
        <f>HASIL!E117</f>
        <v>44173.3515625</v>
      </c>
      <c r="E120" s="310"/>
      <c r="F120" s="178">
        <f>HASIL!G117</f>
        <v>44173.3515625</v>
      </c>
      <c r="G120" s="59" t="str">
        <f>HASIL!B117</f>
        <v>RISKI RISKI</v>
      </c>
      <c r="H120" s="60">
        <f>HASIL!AV117</f>
        <v>10</v>
      </c>
      <c r="I120" s="60">
        <f>HASIL!AW117</f>
        <v>10</v>
      </c>
      <c r="J120" s="86">
        <f>HASIL!AX117</f>
        <v>50</v>
      </c>
      <c r="K120" s="56" t="str">
        <f>EVALUASI!BB126</f>
        <v>Remedial</v>
      </c>
      <c r="L120" s="108">
        <f t="shared" si="6"/>
        <v>91</v>
      </c>
    </row>
    <row r="121" spans="1:12" ht="18.75" x14ac:dyDescent="0.3">
      <c r="A121" s="54">
        <v>109</v>
      </c>
      <c r="B121" s="207">
        <f>HASIL!C118</f>
        <v>44173.3287962963</v>
      </c>
      <c r="C121" s="207"/>
      <c r="D121" s="309">
        <f>HASIL!E118</f>
        <v>44173.351782407401</v>
      </c>
      <c r="E121" s="310"/>
      <c r="F121" s="178">
        <f>HASIL!G118</f>
        <v>44173.351782407401</v>
      </c>
      <c r="G121" s="59" t="str">
        <f>HASIL!B118</f>
        <v>MUHAMMAD RAMADANI</v>
      </c>
      <c r="H121" s="60">
        <f>HASIL!AV118</f>
        <v>8</v>
      </c>
      <c r="I121" s="60">
        <f>HASIL!AW118</f>
        <v>12</v>
      </c>
      <c r="J121" s="86">
        <f>HASIL!AX118</f>
        <v>40</v>
      </c>
      <c r="K121" s="56" t="str">
        <f>EVALUASI!BB127</f>
        <v>Remedial</v>
      </c>
      <c r="L121" s="108">
        <f t="shared" si="6"/>
        <v>121</v>
      </c>
    </row>
    <row r="122" spans="1:12" ht="18.75" x14ac:dyDescent="0.3">
      <c r="A122" s="54">
        <v>110</v>
      </c>
      <c r="B122" s="207">
        <f>HASIL!C119</f>
        <v>44173.317106481503</v>
      </c>
      <c r="C122" s="207"/>
      <c r="D122" s="309">
        <f>HASIL!E119</f>
        <v>44173.352581018502</v>
      </c>
      <c r="E122" s="310"/>
      <c r="F122" s="178">
        <f>HASIL!G119</f>
        <v>44173.352581018502</v>
      </c>
      <c r="G122" s="59" t="str">
        <f>HASIL!B119</f>
        <v>WIDIA TUALIYAH</v>
      </c>
      <c r="H122" s="60">
        <f>HASIL!AV119</f>
        <v>12</v>
      </c>
      <c r="I122" s="60">
        <f>HASIL!AW119</f>
        <v>8</v>
      </c>
      <c r="J122" s="86">
        <f>HASIL!AX119</f>
        <v>60</v>
      </c>
      <c r="K122" s="56" t="str">
        <f>EVALUASI!BB128</f>
        <v>Remedial</v>
      </c>
      <c r="L122" s="108">
        <f t="shared" si="6"/>
        <v>67</v>
      </c>
    </row>
    <row r="123" spans="1:12" ht="18.75" x14ac:dyDescent="0.3">
      <c r="A123" s="54">
        <v>111</v>
      </c>
      <c r="B123" s="207">
        <f>HASIL!C120</f>
        <v>44173.313391203701</v>
      </c>
      <c r="C123" s="207"/>
      <c r="D123" s="309">
        <f>HASIL!E120</f>
        <v>44173.352673611102</v>
      </c>
      <c r="E123" s="310"/>
      <c r="F123" s="178">
        <f>HASIL!G120</f>
        <v>44173.352673611102</v>
      </c>
      <c r="G123" s="59" t="str">
        <f>HASIL!B120</f>
        <v>SITI SARIHAT</v>
      </c>
      <c r="H123" s="60">
        <f>HASIL!AV120</f>
        <v>17</v>
      </c>
      <c r="I123" s="60">
        <f>HASIL!AW120</f>
        <v>3</v>
      </c>
      <c r="J123" s="86">
        <f>HASIL!AX120</f>
        <v>85</v>
      </c>
      <c r="K123" s="56" t="str">
        <f>EVALUASI!BB129</f>
        <v>Tuntas</v>
      </c>
      <c r="L123" s="108">
        <f t="shared" si="6"/>
        <v>18</v>
      </c>
    </row>
    <row r="124" spans="1:12" ht="18.75" x14ac:dyDescent="0.3">
      <c r="A124" s="54">
        <v>112</v>
      </c>
      <c r="B124" s="207">
        <f>HASIL!C121</f>
        <v>44173.352835648097</v>
      </c>
      <c r="C124" s="207"/>
      <c r="D124" s="309">
        <f>HASIL!E121</f>
        <v>44173.352928240703</v>
      </c>
      <c r="E124" s="310"/>
      <c r="F124" s="178">
        <f>HASIL!G121</f>
        <v>44173.352928240703</v>
      </c>
      <c r="G124" s="59" t="str">
        <f>HASIL!B121</f>
        <v>MARDIAH MARDIAH</v>
      </c>
      <c r="H124" s="60">
        <f>HASIL!AV121</f>
        <v>16</v>
      </c>
      <c r="I124" s="60">
        <f>HASIL!AW121</f>
        <v>4</v>
      </c>
      <c r="J124" s="86">
        <f>HASIL!AX121</f>
        <v>80</v>
      </c>
      <c r="K124" s="56" t="str">
        <f>EVALUASI!BB130</f>
        <v>Tuntas</v>
      </c>
      <c r="L124" s="108">
        <f t="shared" si="6"/>
        <v>34</v>
      </c>
    </row>
    <row r="125" spans="1:12" ht="18.75" x14ac:dyDescent="0.3">
      <c r="A125" s="54">
        <v>113</v>
      </c>
      <c r="B125" s="207">
        <f>HASIL!C122</f>
        <v>44173.322152777801</v>
      </c>
      <c r="C125" s="207"/>
      <c r="D125" s="309">
        <f>HASIL!E122</f>
        <v>44173.352962962999</v>
      </c>
      <c r="E125" s="310"/>
      <c r="F125" s="178">
        <f>HASIL!G122</f>
        <v>44173.352962962999</v>
      </c>
      <c r="G125" s="59" t="str">
        <f>HASIL!B122</f>
        <v>IRMA YANTI</v>
      </c>
      <c r="H125" s="60">
        <f>HASIL!AV122</f>
        <v>8</v>
      </c>
      <c r="I125" s="60">
        <f>HASIL!AW122</f>
        <v>12</v>
      </c>
      <c r="J125" s="86">
        <f>HASIL!AX122</f>
        <v>40</v>
      </c>
      <c r="K125" s="56" t="str">
        <f>EVALUASI!BB131</f>
        <v>Remedial</v>
      </c>
      <c r="L125" s="108">
        <f t="shared" si="6"/>
        <v>117</v>
      </c>
    </row>
    <row r="126" spans="1:12" ht="18.75" x14ac:dyDescent="0.3">
      <c r="A126" s="54">
        <v>114</v>
      </c>
      <c r="B126" s="207">
        <f>HASIL!C123</f>
        <v>44173.334444444401</v>
      </c>
      <c r="C126" s="207"/>
      <c r="D126" s="309">
        <f>HASIL!E123</f>
        <v>44173.353148148097</v>
      </c>
      <c r="E126" s="310"/>
      <c r="F126" s="178">
        <f>HASIL!G123</f>
        <v>44173.353148148097</v>
      </c>
      <c r="G126" s="59" t="str">
        <f>HASIL!B123</f>
        <v>DICKY SYARIFUDIN</v>
      </c>
      <c r="H126" s="60">
        <f>HASIL!AV123</f>
        <v>9</v>
      </c>
      <c r="I126" s="60">
        <f>HASIL!AW123</f>
        <v>11</v>
      </c>
      <c r="J126" s="86">
        <f>HASIL!AX123</f>
        <v>45</v>
      </c>
      <c r="K126" s="56" t="str">
        <f>EVALUASI!BB132</f>
        <v>Remedial</v>
      </c>
      <c r="L126" s="108">
        <f t="shared" si="6"/>
        <v>109</v>
      </c>
    </row>
    <row r="127" spans="1:12" ht="18.75" x14ac:dyDescent="0.3">
      <c r="A127" s="54">
        <v>115</v>
      </c>
      <c r="B127" s="207">
        <f>HASIL!C124</f>
        <v>44173.334756944401</v>
      </c>
      <c r="C127" s="207"/>
      <c r="D127" s="309">
        <f>HASIL!E124</f>
        <v>44173.3536805556</v>
      </c>
      <c r="E127" s="310"/>
      <c r="F127" s="178">
        <f>HASIL!G124</f>
        <v>44173.3536805556</v>
      </c>
      <c r="G127" s="59" t="str">
        <f>HASIL!B124</f>
        <v>RIZKY ANWAR</v>
      </c>
      <c r="H127" s="60">
        <f>HASIL!AV124</f>
        <v>9</v>
      </c>
      <c r="I127" s="60">
        <f>HASIL!AW124</f>
        <v>11</v>
      </c>
      <c r="J127" s="86">
        <f>HASIL!AX124</f>
        <v>45</v>
      </c>
      <c r="K127" s="56" t="str">
        <f>EVALUASI!BB133</f>
        <v>Remedial</v>
      </c>
      <c r="L127" s="108">
        <f t="shared" si="6"/>
        <v>110</v>
      </c>
    </row>
    <row r="128" spans="1:12" ht="18.75" x14ac:dyDescent="0.3">
      <c r="A128" s="54">
        <v>116</v>
      </c>
      <c r="B128" s="207">
        <f>HASIL!C125</f>
        <v>44173.3151967593</v>
      </c>
      <c r="C128" s="207"/>
      <c r="D128" s="309">
        <f>HASIL!E125</f>
        <v>44173.354282407403</v>
      </c>
      <c r="E128" s="310"/>
      <c r="F128" s="178">
        <f>HASIL!G125</f>
        <v>44173.354282407403</v>
      </c>
      <c r="G128" s="59" t="str">
        <f>HASIL!B125</f>
        <v>PUTRI LILIYANI</v>
      </c>
      <c r="H128" s="60">
        <f>HASIL!AV125</f>
        <v>15</v>
      </c>
      <c r="I128" s="60">
        <f>HASIL!AW125</f>
        <v>5</v>
      </c>
      <c r="J128" s="86">
        <f>HASIL!AX125</f>
        <v>75</v>
      </c>
      <c r="K128" s="56" t="str">
        <f>EVALUASI!BB134</f>
        <v>Tuntas</v>
      </c>
      <c r="L128" s="108">
        <f t="shared" si="6"/>
        <v>40</v>
      </c>
    </row>
    <row r="129" spans="1:12" ht="18.75" x14ac:dyDescent="0.3">
      <c r="A129" s="54">
        <v>117</v>
      </c>
      <c r="B129" s="207">
        <f>HASIL!C126</f>
        <v>44173.331446759301</v>
      </c>
      <c r="C129" s="207"/>
      <c r="D129" s="309">
        <f>HASIL!E126</f>
        <v>44173.354375000003</v>
      </c>
      <c r="E129" s="310"/>
      <c r="F129" s="178">
        <f>HASIL!G126</f>
        <v>44173.354375000003</v>
      </c>
      <c r="G129" s="59" t="str">
        <f>HASIL!B126</f>
        <v>NUR CKOLIS</v>
      </c>
      <c r="H129" s="60">
        <f>HASIL!AV126</f>
        <v>11</v>
      </c>
      <c r="I129" s="60">
        <f>HASIL!AW126</f>
        <v>9</v>
      </c>
      <c r="J129" s="86">
        <f>HASIL!AX126</f>
        <v>55</v>
      </c>
      <c r="K129" s="56" t="str">
        <f>EVALUASI!BB135</f>
        <v>Remedial</v>
      </c>
      <c r="L129" s="108">
        <f t="shared" si="6"/>
        <v>79</v>
      </c>
    </row>
    <row r="130" spans="1:12" ht="18.75" x14ac:dyDescent="0.3">
      <c r="A130" s="54">
        <v>118</v>
      </c>
      <c r="B130" s="207">
        <f>HASIL!C127</f>
        <v>44173.313692129603</v>
      </c>
      <c r="C130" s="207"/>
      <c r="D130" s="309">
        <f>HASIL!E127</f>
        <v>44173.354918981502</v>
      </c>
      <c r="E130" s="310"/>
      <c r="F130" s="178">
        <f>HASIL!G127</f>
        <v>44173.354918981502</v>
      </c>
      <c r="G130" s="59" t="str">
        <f>HASIL!B127</f>
        <v>DIAN ANDRIANI</v>
      </c>
      <c r="H130" s="60">
        <f>HASIL!AV127</f>
        <v>9</v>
      </c>
      <c r="I130" s="60">
        <f>HASIL!AW127</f>
        <v>11</v>
      </c>
      <c r="J130" s="86">
        <f>HASIL!AX127</f>
        <v>45</v>
      </c>
      <c r="K130" s="56" t="str">
        <f>EVALUASI!BB136</f>
        <v>Remedial</v>
      </c>
      <c r="L130" s="108">
        <f t="shared" si="6"/>
        <v>103</v>
      </c>
    </row>
    <row r="131" spans="1:12" ht="18.75" x14ac:dyDescent="0.3">
      <c r="A131" s="54">
        <v>119</v>
      </c>
      <c r="B131" s="207">
        <f>HASIL!C128</f>
        <v>44173.313125000001</v>
      </c>
      <c r="C131" s="207"/>
      <c r="D131" s="309">
        <f>HASIL!E128</f>
        <v>44173.354930555601</v>
      </c>
      <c r="E131" s="310"/>
      <c r="F131" s="178">
        <f>HASIL!G128</f>
        <v>44173.354930555601</v>
      </c>
      <c r="G131" s="59" t="str">
        <f>HASIL!B128</f>
        <v>AHMAD EFFENDI</v>
      </c>
      <c r="H131" s="60">
        <f>HASIL!AV128</f>
        <v>8</v>
      </c>
      <c r="I131" s="60">
        <f>HASIL!AW128</f>
        <v>12</v>
      </c>
      <c r="J131" s="86">
        <f>HASIL!AX128</f>
        <v>40</v>
      </c>
      <c r="K131" s="56" t="str">
        <f>EVALUASI!BB137</f>
        <v>Remedial</v>
      </c>
      <c r="L131" s="108">
        <f t="shared" si="6"/>
        <v>114</v>
      </c>
    </row>
    <row r="132" spans="1:12" ht="18.75" x14ac:dyDescent="0.3">
      <c r="A132" s="54">
        <v>120</v>
      </c>
      <c r="B132" s="207">
        <f>HASIL!C129</f>
        <v>44173.314456018503</v>
      </c>
      <c r="C132" s="207"/>
      <c r="D132" s="309">
        <f>HASIL!E129</f>
        <v>44173.355092592603</v>
      </c>
      <c r="E132" s="310"/>
      <c r="F132" s="178">
        <f>HASIL!G129</f>
        <v>44173.355092592603</v>
      </c>
      <c r="G132" s="59" t="str">
        <f>HASIL!B129</f>
        <v>NURTIA SARTIKA</v>
      </c>
      <c r="H132" s="60">
        <f>HASIL!AV129</f>
        <v>10</v>
      </c>
      <c r="I132" s="60">
        <f>HASIL!AW129</f>
        <v>10</v>
      </c>
      <c r="J132" s="86">
        <f>HASIL!AX129</f>
        <v>50</v>
      </c>
      <c r="K132" s="56" t="str">
        <f>EVALUASI!BB138</f>
        <v>Remedial</v>
      </c>
      <c r="L132" s="108">
        <f t="shared" si="6"/>
        <v>87</v>
      </c>
    </row>
    <row r="133" spans="1:12" ht="18.75" x14ac:dyDescent="0.3">
      <c r="A133" s="54">
        <v>121</v>
      </c>
      <c r="B133" s="207">
        <f>HASIL!C130</f>
        <v>44173.313819444404</v>
      </c>
      <c r="C133" s="207"/>
      <c r="D133" s="309">
        <f>HASIL!E130</f>
        <v>44173.355706018498</v>
      </c>
      <c r="E133" s="310"/>
      <c r="F133" s="178">
        <f>HASIL!G130</f>
        <v>44173.355706018498</v>
      </c>
      <c r="G133" s="59" t="str">
        <f>HASIL!B130</f>
        <v>NURMINA NURMINA</v>
      </c>
      <c r="H133" s="60">
        <f>HASIL!AV130</f>
        <v>15</v>
      </c>
      <c r="I133" s="60">
        <f>HASIL!AW130</f>
        <v>5</v>
      </c>
      <c r="J133" s="86">
        <f>HASIL!AX130</f>
        <v>75</v>
      </c>
      <c r="K133" s="56" t="str">
        <f>EVALUASI!BB139</f>
        <v>Tuntas</v>
      </c>
      <c r="L133" s="108">
        <f t="shared" si="6"/>
        <v>37</v>
      </c>
    </row>
    <row r="134" spans="1:12" ht="18.75" x14ac:dyDescent="0.3">
      <c r="A134" s="54">
        <v>122</v>
      </c>
      <c r="B134" s="207">
        <f>HASIL!C131</f>
        <v>44173.323344907403</v>
      </c>
      <c r="C134" s="207"/>
      <c r="D134" s="309">
        <f>HASIL!E131</f>
        <v>44173.356018518498</v>
      </c>
      <c r="E134" s="310"/>
      <c r="F134" s="178">
        <f>HASIL!G131</f>
        <v>44173.356018518498</v>
      </c>
      <c r="G134" s="59" t="str">
        <f>HASIL!B131</f>
        <v>NABILA ROYANI</v>
      </c>
      <c r="H134" s="60">
        <f>HASIL!AV131</f>
        <v>15</v>
      </c>
      <c r="I134" s="60">
        <f>HASIL!AW131</f>
        <v>5</v>
      </c>
      <c r="J134" s="86">
        <f>HASIL!AX131</f>
        <v>75</v>
      </c>
      <c r="K134" s="56" t="str">
        <f>EVALUASI!BB140</f>
        <v>Tuntas</v>
      </c>
      <c r="L134" s="108">
        <f t="shared" si="6"/>
        <v>44</v>
      </c>
    </row>
    <row r="135" spans="1:12" ht="18.75" x14ac:dyDescent="0.3">
      <c r="A135" s="54">
        <v>123</v>
      </c>
      <c r="B135" s="207">
        <f>HASIL!C132</f>
        <v>44173.318113425899</v>
      </c>
      <c r="C135" s="207"/>
      <c r="D135" s="309">
        <f>HASIL!E132</f>
        <v>44173.356076388904</v>
      </c>
      <c r="E135" s="310"/>
      <c r="F135" s="178">
        <f>HASIL!G132</f>
        <v>44173.356076388904</v>
      </c>
      <c r="G135" s="59" t="str">
        <f>HASIL!B132</f>
        <v>NURLENI NURLENI</v>
      </c>
      <c r="H135" s="60">
        <f>HASIL!AV132</f>
        <v>18</v>
      </c>
      <c r="I135" s="60">
        <f>HASIL!AW132</f>
        <v>2</v>
      </c>
      <c r="J135" s="86">
        <f>HASIL!AX132</f>
        <v>90</v>
      </c>
      <c r="K135" s="56" t="str">
        <f>EVALUASI!BB141</f>
        <v>Tuntas</v>
      </c>
      <c r="L135" s="108">
        <f t="shared" si="6"/>
        <v>12</v>
      </c>
    </row>
    <row r="136" spans="1:12" ht="18.75" x14ac:dyDescent="0.3">
      <c r="A136" s="54">
        <v>124</v>
      </c>
      <c r="B136" s="207">
        <f>HASIL!C133</f>
        <v>44173.323726851901</v>
      </c>
      <c r="C136" s="207"/>
      <c r="D136" s="309">
        <f>HASIL!E133</f>
        <v>44173.356215277803</v>
      </c>
      <c r="E136" s="310"/>
      <c r="F136" s="178">
        <f>HASIL!G133</f>
        <v>44173.356215277803</v>
      </c>
      <c r="G136" s="59" t="str">
        <f>HASIL!B133</f>
        <v>MUHAMMAD LATIF</v>
      </c>
      <c r="H136" s="60">
        <f>HASIL!AV133</f>
        <v>11</v>
      </c>
      <c r="I136" s="60">
        <f>HASIL!AW133</f>
        <v>9</v>
      </c>
      <c r="J136" s="86">
        <f>HASIL!AX133</f>
        <v>55</v>
      </c>
      <c r="K136" s="56" t="str">
        <f>EVALUASI!BB142</f>
        <v>Remedial</v>
      </c>
      <c r="L136" s="108">
        <f t="shared" si="6"/>
        <v>77</v>
      </c>
    </row>
    <row r="137" spans="1:12" ht="18.75" x14ac:dyDescent="0.3">
      <c r="A137" s="54">
        <v>125</v>
      </c>
      <c r="B137" s="207">
        <f>HASIL!C134</f>
        <v>44173.356666666703</v>
      </c>
      <c r="C137" s="207"/>
      <c r="D137" s="309">
        <f>HASIL!E134</f>
        <v>44173.357627314799</v>
      </c>
      <c r="E137" s="310"/>
      <c r="F137" s="178">
        <f>HASIL!G134</f>
        <v>44173.357627314799</v>
      </c>
      <c r="G137" s="59" t="str">
        <f>HASIL!B134</f>
        <v>SUMASTRI SUSANTI</v>
      </c>
      <c r="H137" s="60">
        <f>HASIL!AV134</f>
        <v>15</v>
      </c>
      <c r="I137" s="60">
        <f>HASIL!AW134</f>
        <v>5</v>
      </c>
      <c r="J137" s="86">
        <f>HASIL!AX134</f>
        <v>75</v>
      </c>
      <c r="K137" s="56" t="str">
        <f>EVALUASI!BB143</f>
        <v>Tuntas</v>
      </c>
      <c r="L137" s="108">
        <f t="shared" si="6"/>
        <v>51</v>
      </c>
    </row>
    <row r="138" spans="1:12" ht="18.75" x14ac:dyDescent="0.3">
      <c r="A138" s="54">
        <v>126</v>
      </c>
      <c r="B138" s="207">
        <f>HASIL!C135</f>
        <v>44173.325682870403</v>
      </c>
      <c r="C138" s="207"/>
      <c r="D138" s="309">
        <f>HASIL!E135</f>
        <v>44173.357928240701</v>
      </c>
      <c r="E138" s="310"/>
      <c r="F138" s="178">
        <f>HASIL!G135</f>
        <v>44173.357928240701</v>
      </c>
      <c r="G138" s="59" t="str">
        <f>HASIL!B135</f>
        <v>HILWA PUTRI</v>
      </c>
      <c r="H138" s="60">
        <f>HASIL!AV135</f>
        <v>17</v>
      </c>
      <c r="I138" s="60">
        <f>HASIL!AW135</f>
        <v>3</v>
      </c>
      <c r="J138" s="86">
        <f>HASIL!AX135</f>
        <v>85</v>
      </c>
      <c r="K138" s="56" t="str">
        <f>EVALUASI!BB144</f>
        <v>Tuntas</v>
      </c>
      <c r="L138" s="108">
        <f t="shared" si="6"/>
        <v>23</v>
      </c>
    </row>
    <row r="139" spans="1:12" ht="18.75" x14ac:dyDescent="0.3">
      <c r="A139" s="54">
        <v>127</v>
      </c>
      <c r="B139" s="207">
        <f>HASIL!C136</f>
        <v>44173.312627314801</v>
      </c>
      <c r="C139" s="207"/>
      <c r="D139" s="309">
        <f>HASIL!E136</f>
        <v>44173.357951388898</v>
      </c>
      <c r="E139" s="310"/>
      <c r="F139" s="178">
        <f>HASIL!G136</f>
        <v>44173.357951388898</v>
      </c>
      <c r="G139" s="59" t="str">
        <f>HASIL!B136</f>
        <v>NURAISAH YULIANA</v>
      </c>
      <c r="H139" s="60">
        <f>HASIL!AV136</f>
        <v>18</v>
      </c>
      <c r="I139" s="60">
        <f>HASIL!AW136</f>
        <v>2</v>
      </c>
      <c r="J139" s="86">
        <f>HASIL!AX136</f>
        <v>90</v>
      </c>
      <c r="K139" s="56" t="str">
        <f>EVALUASI!BB145</f>
        <v>Tuntas</v>
      </c>
      <c r="L139" s="108">
        <f t="shared" si="6"/>
        <v>10</v>
      </c>
    </row>
    <row r="140" spans="1:12" ht="18.75" x14ac:dyDescent="0.3">
      <c r="A140" s="54">
        <v>128</v>
      </c>
      <c r="B140" s="207">
        <f>HASIL!C137</f>
        <v>44173.355358796303</v>
      </c>
      <c r="C140" s="207"/>
      <c r="D140" s="309">
        <f>HASIL!E137</f>
        <v>44173.360532407401</v>
      </c>
      <c r="E140" s="310"/>
      <c r="F140" s="178">
        <f>HASIL!G137</f>
        <v>44173.360532407401</v>
      </c>
      <c r="G140" s="59" t="str">
        <f>HASIL!B137</f>
        <v>ALI SHADIKIN</v>
      </c>
      <c r="H140" s="60">
        <f>HASIL!AV137</f>
        <v>2</v>
      </c>
      <c r="I140" s="60">
        <f>HASIL!AW137</f>
        <v>18</v>
      </c>
      <c r="J140" s="86">
        <f>HASIL!AX137</f>
        <v>10</v>
      </c>
      <c r="K140" s="56" t="str">
        <f>EVALUASI!BB146</f>
        <v>Remedial</v>
      </c>
      <c r="L140" s="108">
        <f t="shared" si="6"/>
        <v>163</v>
      </c>
    </row>
    <row r="141" spans="1:12" ht="18.75" x14ac:dyDescent="0.3">
      <c r="A141" s="54">
        <v>129</v>
      </c>
      <c r="B141" s="207">
        <f>HASIL!C138</f>
        <v>44173.325972222199</v>
      </c>
      <c r="C141" s="207"/>
      <c r="D141" s="309">
        <f>HASIL!E138</f>
        <v>44173.360706018502</v>
      </c>
      <c r="E141" s="310"/>
      <c r="F141" s="178">
        <f>HASIL!G138</f>
        <v>44173.360706018502</v>
      </c>
      <c r="G141" s="59" t="str">
        <f>HASIL!B138</f>
        <v>RANTI OKTAVIA</v>
      </c>
      <c r="H141" s="60">
        <f>HASIL!AV138</f>
        <v>10</v>
      </c>
      <c r="I141" s="60">
        <f>HASIL!AW138</f>
        <v>10</v>
      </c>
      <c r="J141" s="86">
        <f>HASIL!AX138</f>
        <v>50</v>
      </c>
      <c r="K141" s="56" t="str">
        <f>EVALUASI!BB147</f>
        <v>Remedial</v>
      </c>
      <c r="L141" s="108">
        <f t="shared" si="6"/>
        <v>93</v>
      </c>
    </row>
    <row r="142" spans="1:12" ht="18.75" x14ac:dyDescent="0.3">
      <c r="A142" s="54">
        <v>130</v>
      </c>
      <c r="B142" s="207">
        <f>HASIL!C139</f>
        <v>44173.339895833298</v>
      </c>
      <c r="C142" s="207"/>
      <c r="D142" s="309">
        <f>HASIL!E139</f>
        <v>44173.360983796301</v>
      </c>
      <c r="E142" s="310"/>
      <c r="F142" s="178">
        <f>HASIL!G139</f>
        <v>44173.360983796301</v>
      </c>
      <c r="G142" s="59" t="str">
        <f>HASIL!B139</f>
        <v>MARINI MARINI</v>
      </c>
      <c r="H142" s="60">
        <f>HASIL!AV139</f>
        <v>9</v>
      </c>
      <c r="I142" s="60">
        <f>HASIL!AW139</f>
        <v>11</v>
      </c>
      <c r="J142" s="86">
        <f>HASIL!AX139</f>
        <v>45</v>
      </c>
      <c r="K142" s="56" t="str">
        <f>EVALUASI!BB148</f>
        <v>Remedial</v>
      </c>
      <c r="L142" s="108">
        <f t="shared" ref="L142:L205" si="7">COUNTIF($J$13:$J$222,"&gt;"&amp;$J142)+COUNTIFS($J$13:$J$222,$J142,$H$13:$H$222,"&gt;"&amp;$H142)+COUNTIFS($J$13:$J$222,$J142,$H$13:$H$222,$H142,$B$13:$B$222,"&lt;"&amp;$B142)+COUNTIFS($J$13:$J$222,$J142,$H$13:$H$222,$H142,$B$13:$B$222,$B142,$F$13:$F$222,"&lt;"&amp;$F142)+1</f>
        <v>113</v>
      </c>
    </row>
    <row r="143" spans="1:12" ht="18.75" x14ac:dyDescent="0.3">
      <c r="A143" s="54">
        <v>131</v>
      </c>
      <c r="B143" s="207">
        <f>HASIL!C140</f>
        <v>44173.3359837963</v>
      </c>
      <c r="C143" s="207"/>
      <c r="D143" s="309">
        <f>HASIL!E140</f>
        <v>44173.361296296302</v>
      </c>
      <c r="E143" s="310"/>
      <c r="F143" s="178">
        <f>HASIL!G140</f>
        <v>44173.361296296302</v>
      </c>
      <c r="G143" s="59" t="str">
        <f>HASIL!B140</f>
        <v>MUHAMMAD ALFARISHI</v>
      </c>
      <c r="H143" s="60">
        <f>HASIL!AV140</f>
        <v>8</v>
      </c>
      <c r="I143" s="60">
        <f>HASIL!AW140</f>
        <v>12</v>
      </c>
      <c r="J143" s="86">
        <f>HASIL!AX140</f>
        <v>40</v>
      </c>
      <c r="K143" s="56" t="str">
        <f>EVALUASI!BB149</f>
        <v>Remedial</v>
      </c>
      <c r="L143" s="108">
        <f t="shared" si="7"/>
        <v>123</v>
      </c>
    </row>
    <row r="144" spans="1:12" ht="18.75" x14ac:dyDescent="0.3">
      <c r="A144" s="54">
        <v>132</v>
      </c>
      <c r="B144" s="207">
        <f>HASIL!C141</f>
        <v>44173.321701388901</v>
      </c>
      <c r="C144" s="207"/>
      <c r="D144" s="309">
        <f>HASIL!E141</f>
        <v>44173.361574074101</v>
      </c>
      <c r="E144" s="310"/>
      <c r="F144" s="178">
        <f>HASIL!G141</f>
        <v>44173.361574074101</v>
      </c>
      <c r="G144" s="59" t="str">
        <f>HASIL!B141</f>
        <v>HANA SAJIDAH</v>
      </c>
      <c r="H144" s="60">
        <f>HASIL!AV141</f>
        <v>17</v>
      </c>
      <c r="I144" s="60">
        <f>HASIL!AW141</f>
        <v>3</v>
      </c>
      <c r="J144" s="86">
        <f>HASIL!AX141</f>
        <v>85</v>
      </c>
      <c r="K144" s="56" t="str">
        <f>EVALUASI!BB150</f>
        <v>Tuntas</v>
      </c>
      <c r="L144" s="108">
        <f t="shared" si="7"/>
        <v>22</v>
      </c>
    </row>
    <row r="145" spans="1:12" ht="18.75" x14ac:dyDescent="0.3">
      <c r="A145" s="54">
        <v>133</v>
      </c>
      <c r="B145" s="207">
        <f>HASIL!C142</f>
        <v>44173.342523148101</v>
      </c>
      <c r="C145" s="207"/>
      <c r="D145" s="309">
        <f>HASIL!E142</f>
        <v>44173.362152777801</v>
      </c>
      <c r="E145" s="310"/>
      <c r="F145" s="178">
        <f>HASIL!G142</f>
        <v>44173.362152777801</v>
      </c>
      <c r="G145" s="59" t="str">
        <f>HASIL!B142</f>
        <v>MUHAMMAD SEPTIAWAN</v>
      </c>
      <c r="H145" s="60">
        <f>HASIL!AV142</f>
        <v>8</v>
      </c>
      <c r="I145" s="60">
        <f>HASIL!AW142</f>
        <v>12</v>
      </c>
      <c r="J145" s="86">
        <f>HASIL!AX142</f>
        <v>40</v>
      </c>
      <c r="K145" s="56" t="str">
        <f>EVALUASI!BB151</f>
        <v>Remedial</v>
      </c>
      <c r="L145" s="108">
        <f t="shared" si="7"/>
        <v>124</v>
      </c>
    </row>
    <row r="146" spans="1:12" ht="18.75" x14ac:dyDescent="0.3">
      <c r="A146" s="54">
        <v>134</v>
      </c>
      <c r="B146" s="207">
        <f>HASIL!C143</f>
        <v>44173.340254629598</v>
      </c>
      <c r="C146" s="207"/>
      <c r="D146" s="309">
        <f>HASIL!E143</f>
        <v>44173.363773148099</v>
      </c>
      <c r="E146" s="310"/>
      <c r="F146" s="178">
        <f>HASIL!G143</f>
        <v>44173.363773148099</v>
      </c>
      <c r="G146" s="59" t="str">
        <f>HASIL!B143</f>
        <v>LUSIANA LUSIANA</v>
      </c>
      <c r="H146" s="60">
        <f>HASIL!AV143</f>
        <v>16</v>
      </c>
      <c r="I146" s="60">
        <f>HASIL!AW143</f>
        <v>4</v>
      </c>
      <c r="J146" s="86">
        <f>HASIL!AX143</f>
        <v>80</v>
      </c>
      <c r="K146" s="56" t="str">
        <f>EVALUASI!BB152</f>
        <v>Tuntas</v>
      </c>
      <c r="L146" s="108">
        <f t="shared" si="7"/>
        <v>33</v>
      </c>
    </row>
    <row r="147" spans="1:12" ht="18.75" x14ac:dyDescent="0.3">
      <c r="A147" s="54">
        <v>135</v>
      </c>
      <c r="B147" s="207">
        <f>HASIL!C144</f>
        <v>44173.353657407402</v>
      </c>
      <c r="C147" s="207"/>
      <c r="D147" s="309">
        <f>HASIL!E144</f>
        <v>44173.363888888904</v>
      </c>
      <c r="E147" s="310"/>
      <c r="F147" s="178">
        <f>HASIL!G144</f>
        <v>44173.363888888904</v>
      </c>
      <c r="G147" s="59" t="str">
        <f>HASIL!B144</f>
        <v>INDAH LESTARI</v>
      </c>
      <c r="H147" s="60">
        <f>HASIL!AV144</f>
        <v>8</v>
      </c>
      <c r="I147" s="60">
        <f>HASIL!AW144</f>
        <v>12</v>
      </c>
      <c r="J147" s="86">
        <f>HASIL!AX144</f>
        <v>40</v>
      </c>
      <c r="K147" s="56" t="str">
        <f>EVALUASI!BB153</f>
        <v>Remedial</v>
      </c>
      <c r="L147" s="108">
        <f t="shared" si="7"/>
        <v>125</v>
      </c>
    </row>
    <row r="148" spans="1:12" ht="18.75" x14ac:dyDescent="0.3">
      <c r="A148" s="54">
        <v>136</v>
      </c>
      <c r="B148" s="207">
        <f>HASIL!C145</f>
        <v>44173.359375</v>
      </c>
      <c r="C148" s="207"/>
      <c r="D148" s="309">
        <f>HASIL!E145</f>
        <v>44173.364050925898</v>
      </c>
      <c r="E148" s="310"/>
      <c r="F148" s="178">
        <f>HASIL!G145</f>
        <v>44173.364050925898</v>
      </c>
      <c r="G148" s="59" t="str">
        <f>HASIL!B145</f>
        <v>ARDIANSYAH ARDIANSYAH</v>
      </c>
      <c r="H148" s="60">
        <f>HASIL!AV145</f>
        <v>7</v>
      </c>
      <c r="I148" s="60">
        <f>HASIL!AW145</f>
        <v>13</v>
      </c>
      <c r="J148" s="86">
        <f>HASIL!AX145</f>
        <v>35</v>
      </c>
      <c r="K148" s="56" t="str">
        <f>EVALUASI!BB154</f>
        <v>Remedial</v>
      </c>
      <c r="L148" s="108">
        <f t="shared" si="7"/>
        <v>136</v>
      </c>
    </row>
    <row r="149" spans="1:12" ht="18.75" x14ac:dyDescent="0.3">
      <c r="A149" s="54">
        <v>137</v>
      </c>
      <c r="B149" s="207">
        <f>HASIL!C146</f>
        <v>44173.36</v>
      </c>
      <c r="C149" s="207"/>
      <c r="D149" s="309">
        <f>HASIL!E146</f>
        <v>44173.3640856481</v>
      </c>
      <c r="E149" s="310"/>
      <c r="F149" s="178">
        <f>HASIL!G146</f>
        <v>44173.3640856481</v>
      </c>
      <c r="G149" s="59" t="str">
        <f>HASIL!B146</f>
        <v>MUHAMMAD ANNAUFAL</v>
      </c>
      <c r="H149" s="60">
        <f>HASIL!AV146</f>
        <v>11</v>
      </c>
      <c r="I149" s="60">
        <f>HASIL!AW146</f>
        <v>9</v>
      </c>
      <c r="J149" s="86">
        <f>HASIL!AX146</f>
        <v>55</v>
      </c>
      <c r="K149" s="56" t="str">
        <f>EVALUASI!BB155</f>
        <v>Remedial</v>
      </c>
      <c r="L149" s="108">
        <f t="shared" si="7"/>
        <v>82</v>
      </c>
    </row>
    <row r="150" spans="1:12" ht="18.75" x14ac:dyDescent="0.3">
      <c r="A150" s="54">
        <v>138</v>
      </c>
      <c r="B150" s="207">
        <f>HASIL!C147</f>
        <v>44173.326678240701</v>
      </c>
      <c r="C150" s="207"/>
      <c r="D150" s="309">
        <f>HASIL!E147</f>
        <v>44173.365081018499</v>
      </c>
      <c r="E150" s="310"/>
      <c r="F150" s="178">
        <f>HASIL!G147</f>
        <v>44173.365081018499</v>
      </c>
      <c r="G150" s="59" t="str">
        <f>HASIL!B147</f>
        <v>SUSILAWATI SUSILAWATI</v>
      </c>
      <c r="H150" s="60">
        <f>HASIL!AV147</f>
        <v>13</v>
      </c>
      <c r="I150" s="60">
        <f>HASIL!AW147</f>
        <v>7</v>
      </c>
      <c r="J150" s="86">
        <f>HASIL!AX147</f>
        <v>65</v>
      </c>
      <c r="K150" s="56" t="str">
        <f>EVALUASI!BB156</f>
        <v>Remedial</v>
      </c>
      <c r="L150" s="108">
        <f t="shared" si="7"/>
        <v>61</v>
      </c>
    </row>
    <row r="151" spans="1:12" ht="18.75" x14ac:dyDescent="0.3">
      <c r="A151" s="54">
        <v>139</v>
      </c>
      <c r="B151" s="207">
        <f>HASIL!C148</f>
        <v>44173.332650463002</v>
      </c>
      <c r="C151" s="207"/>
      <c r="D151" s="309">
        <f>HASIL!E148</f>
        <v>44173.365393518499</v>
      </c>
      <c r="E151" s="310"/>
      <c r="F151" s="178">
        <f>HASIL!G148</f>
        <v>44173.365393518499</v>
      </c>
      <c r="G151" s="59" t="str">
        <f>HASIL!B148</f>
        <v>AKHPAL PARIZI</v>
      </c>
      <c r="H151" s="60">
        <f>HASIL!AV148</f>
        <v>18</v>
      </c>
      <c r="I151" s="60">
        <f>HASIL!AW148</f>
        <v>2</v>
      </c>
      <c r="J151" s="86">
        <f>HASIL!AX148</f>
        <v>90</v>
      </c>
      <c r="K151" s="56" t="str">
        <f>EVALUASI!BB157</f>
        <v>Tuntas</v>
      </c>
      <c r="L151" s="108">
        <f t="shared" si="7"/>
        <v>13</v>
      </c>
    </row>
    <row r="152" spans="1:12" ht="18.75" x14ac:dyDescent="0.3">
      <c r="A152" s="54">
        <v>140</v>
      </c>
      <c r="B152" s="207">
        <f>HASIL!C149</f>
        <v>44173.347291666701</v>
      </c>
      <c r="C152" s="207"/>
      <c r="D152" s="309">
        <f>HASIL!E149</f>
        <v>44173.365451388898</v>
      </c>
      <c r="E152" s="310"/>
      <c r="F152" s="178">
        <f>HASIL!G149</f>
        <v>44173.365451388898</v>
      </c>
      <c r="G152" s="59" t="str">
        <f>HASIL!B149</f>
        <v>NURUL VIALETA</v>
      </c>
      <c r="H152" s="60">
        <f>HASIL!AV149</f>
        <v>19</v>
      </c>
      <c r="I152" s="60">
        <f>HASIL!AW149</f>
        <v>1</v>
      </c>
      <c r="J152" s="86">
        <f>HASIL!AX149</f>
        <v>95</v>
      </c>
      <c r="K152" s="56" t="str">
        <f>EVALUASI!BB158</f>
        <v>Pengayaan</v>
      </c>
      <c r="L152" s="108">
        <f t="shared" si="7"/>
        <v>8</v>
      </c>
    </row>
    <row r="153" spans="1:12" ht="18.75" x14ac:dyDescent="0.3">
      <c r="A153" s="54">
        <v>141</v>
      </c>
      <c r="B153" s="207">
        <f>HASIL!C150</f>
        <v>44173.317708333299</v>
      </c>
      <c r="C153" s="207"/>
      <c r="D153" s="309">
        <f>HASIL!E150</f>
        <v>44173.365462962996</v>
      </c>
      <c r="E153" s="310"/>
      <c r="F153" s="178">
        <f>HASIL!G150</f>
        <v>44173.365462962996</v>
      </c>
      <c r="G153" s="59" t="str">
        <f>HASIL!B150</f>
        <v>SERLI SURLENI</v>
      </c>
      <c r="H153" s="60">
        <f>HASIL!AV150</f>
        <v>19</v>
      </c>
      <c r="I153" s="60">
        <f>HASIL!AW150</f>
        <v>1</v>
      </c>
      <c r="J153" s="86">
        <f>HASIL!AX150</f>
        <v>95</v>
      </c>
      <c r="K153" s="56" t="str">
        <f>EVALUASI!BB159</f>
        <v>Pengayaan</v>
      </c>
      <c r="L153" s="108">
        <f t="shared" si="7"/>
        <v>6</v>
      </c>
    </row>
    <row r="154" spans="1:12" ht="18.75" x14ac:dyDescent="0.3">
      <c r="A154" s="54">
        <v>142</v>
      </c>
      <c r="B154" s="207">
        <f>HASIL!C151</f>
        <v>44173.358680555597</v>
      </c>
      <c r="C154" s="207"/>
      <c r="D154" s="309">
        <f>HASIL!E151</f>
        <v>44173.365462962996</v>
      </c>
      <c r="E154" s="310"/>
      <c r="F154" s="178">
        <f>HASIL!G151</f>
        <v>44173.365462962996</v>
      </c>
      <c r="G154" s="59" t="str">
        <f>HASIL!B151</f>
        <v>RINA SEPTIYANI</v>
      </c>
      <c r="H154" s="60">
        <f>HASIL!AV151</f>
        <v>10</v>
      </c>
      <c r="I154" s="60">
        <f>HASIL!AW151</f>
        <v>10</v>
      </c>
      <c r="J154" s="86">
        <f>HASIL!AX151</f>
        <v>50</v>
      </c>
      <c r="K154" s="56" t="str">
        <f>EVALUASI!BB160</f>
        <v>Remedial</v>
      </c>
      <c r="L154" s="108">
        <f t="shared" si="7"/>
        <v>98</v>
      </c>
    </row>
    <row r="155" spans="1:12" ht="18.75" x14ac:dyDescent="0.3">
      <c r="A155" s="54">
        <v>143</v>
      </c>
      <c r="B155" s="207">
        <f>HASIL!C152</f>
        <v>44173.341956018499</v>
      </c>
      <c r="C155" s="207"/>
      <c r="D155" s="309">
        <f>HASIL!E152</f>
        <v>44173.365474537</v>
      </c>
      <c r="E155" s="310"/>
      <c r="F155" s="178">
        <f>HASIL!G152</f>
        <v>44173.365474537</v>
      </c>
      <c r="G155" s="59" t="str">
        <f>HASIL!B152</f>
        <v>NURHAYATI NURHAYATI</v>
      </c>
      <c r="H155" s="60">
        <f>HASIL!AV152</f>
        <v>17</v>
      </c>
      <c r="I155" s="60">
        <f>HASIL!AW152</f>
        <v>3</v>
      </c>
      <c r="J155" s="86">
        <f>HASIL!AX152</f>
        <v>85</v>
      </c>
      <c r="K155" s="56" t="str">
        <f>EVALUASI!BB161</f>
        <v>Tuntas</v>
      </c>
      <c r="L155" s="108">
        <f t="shared" si="7"/>
        <v>26</v>
      </c>
    </row>
    <row r="156" spans="1:12" ht="18.75" x14ac:dyDescent="0.3">
      <c r="A156" s="54">
        <v>144</v>
      </c>
      <c r="B156" s="207">
        <f>HASIL!C153</f>
        <v>44173.3128125</v>
      </c>
      <c r="C156" s="207"/>
      <c r="D156" s="309">
        <f>HASIL!E153</f>
        <v>44173.365509259304</v>
      </c>
      <c r="E156" s="310"/>
      <c r="F156" s="178">
        <f>HASIL!G153</f>
        <v>44173.365509259304</v>
      </c>
      <c r="G156" s="59" t="str">
        <f>HASIL!B153</f>
        <v>SRI AGUSTINI</v>
      </c>
      <c r="H156" s="60">
        <f>HASIL!AV153</f>
        <v>19</v>
      </c>
      <c r="I156" s="60">
        <f>HASIL!AW153</f>
        <v>1</v>
      </c>
      <c r="J156" s="86">
        <f>HASIL!AX153</f>
        <v>95</v>
      </c>
      <c r="K156" s="56" t="str">
        <f>EVALUASI!BB162</f>
        <v>Pengayaan</v>
      </c>
      <c r="L156" s="108">
        <f t="shared" si="7"/>
        <v>2</v>
      </c>
    </row>
    <row r="157" spans="1:12" ht="18.75" x14ac:dyDescent="0.3">
      <c r="A157" s="54">
        <v>145</v>
      </c>
      <c r="B157" s="207">
        <f>HASIL!C154</f>
        <v>44173.356539351902</v>
      </c>
      <c r="C157" s="207"/>
      <c r="D157" s="309">
        <f>HASIL!E154</f>
        <v>44173.365543981497</v>
      </c>
      <c r="E157" s="310"/>
      <c r="F157" s="178">
        <f>HASIL!G154</f>
        <v>44173.365543981497</v>
      </c>
      <c r="G157" s="59" t="str">
        <f>HASIL!B154</f>
        <v>AHMAD FERDIANSAH</v>
      </c>
      <c r="H157" s="60">
        <f>HASIL!AV154</f>
        <v>19</v>
      </c>
      <c r="I157" s="60">
        <f>HASIL!AW154</f>
        <v>1</v>
      </c>
      <c r="J157" s="86">
        <f>HASIL!AX154</f>
        <v>95</v>
      </c>
      <c r="K157" s="56" t="str">
        <f>EVALUASI!BB163</f>
        <v>Pengayaan</v>
      </c>
      <c r="L157" s="108">
        <f t="shared" si="7"/>
        <v>9</v>
      </c>
    </row>
    <row r="158" spans="1:12" ht="18.75" x14ac:dyDescent="0.3">
      <c r="A158" s="54">
        <v>146</v>
      </c>
      <c r="B158" s="207">
        <f>HASIL!C155</f>
        <v>44173.340300925898</v>
      </c>
      <c r="C158" s="207"/>
      <c r="D158" s="309">
        <f>HASIL!E155</f>
        <v>44173.365671296298</v>
      </c>
      <c r="E158" s="310"/>
      <c r="F158" s="178">
        <f>HASIL!G155</f>
        <v>44173.365671296298</v>
      </c>
      <c r="G158" s="59" t="str">
        <f>HASIL!B155</f>
        <v>PUTRA FANI</v>
      </c>
      <c r="H158" s="60">
        <f>HASIL!AV155</f>
        <v>17</v>
      </c>
      <c r="I158" s="60">
        <f>HASIL!AW155</f>
        <v>3</v>
      </c>
      <c r="J158" s="86">
        <f>HASIL!AX155</f>
        <v>85</v>
      </c>
      <c r="K158" s="56" t="str">
        <f>EVALUASI!BB164</f>
        <v>Tuntas</v>
      </c>
      <c r="L158" s="108">
        <f t="shared" si="7"/>
        <v>25</v>
      </c>
    </row>
    <row r="159" spans="1:12" ht="18.75" x14ac:dyDescent="0.3">
      <c r="A159" s="54">
        <v>147</v>
      </c>
      <c r="B159" s="207">
        <f>HASIL!C156</f>
        <v>44173.316111111097</v>
      </c>
      <c r="C159" s="207"/>
      <c r="D159" s="309">
        <f>HASIL!E156</f>
        <v>44173.365740740701</v>
      </c>
      <c r="E159" s="310"/>
      <c r="F159" s="178">
        <f>HASIL!G156</f>
        <v>44173.365740740701</v>
      </c>
      <c r="G159" s="59" t="str">
        <f>HASIL!B156</f>
        <v>SANAINAH SANAINAH</v>
      </c>
      <c r="H159" s="60">
        <f>HASIL!AV156</f>
        <v>14</v>
      </c>
      <c r="I159" s="60">
        <f>HASIL!AW156</f>
        <v>6</v>
      </c>
      <c r="J159" s="86">
        <f>HASIL!AX156</f>
        <v>70</v>
      </c>
      <c r="K159" s="56" t="str">
        <f>EVALUASI!BB165</f>
        <v>Remedial</v>
      </c>
      <c r="L159" s="108">
        <f t="shared" si="7"/>
        <v>56</v>
      </c>
    </row>
    <row r="160" spans="1:12" ht="18.75" x14ac:dyDescent="0.3">
      <c r="A160" s="54">
        <v>148</v>
      </c>
      <c r="B160" s="207">
        <f>HASIL!C157</f>
        <v>44173.320914351803</v>
      </c>
      <c r="C160" s="207"/>
      <c r="D160" s="309">
        <f>HASIL!E157</f>
        <v>44173.365810185198</v>
      </c>
      <c r="E160" s="310"/>
      <c r="F160" s="178">
        <f>HASIL!G157</f>
        <v>44173.365810185198</v>
      </c>
      <c r="G160" s="59" t="str">
        <f>HASIL!B157</f>
        <v>SERLI WULANDARI</v>
      </c>
      <c r="H160" s="60">
        <f>HASIL!AV157</f>
        <v>15</v>
      </c>
      <c r="I160" s="60">
        <f>HASIL!AW157</f>
        <v>5</v>
      </c>
      <c r="J160" s="86">
        <f>HASIL!AX157</f>
        <v>75</v>
      </c>
      <c r="K160" s="56" t="str">
        <f>EVALUASI!BB166</f>
        <v>Tuntas</v>
      </c>
      <c r="L160" s="108">
        <f t="shared" si="7"/>
        <v>43</v>
      </c>
    </row>
    <row r="161" spans="1:12" ht="18.75" x14ac:dyDescent="0.3">
      <c r="A161" s="54">
        <v>149</v>
      </c>
      <c r="B161" s="207">
        <f>HASIL!C158</f>
        <v>44173.340185185203</v>
      </c>
      <c r="C161" s="207"/>
      <c r="D161" s="309">
        <f>HASIL!E158</f>
        <v>44173.365856481498</v>
      </c>
      <c r="E161" s="310"/>
      <c r="F161" s="178">
        <f>HASIL!G158</f>
        <v>44173.365856481498</v>
      </c>
      <c r="G161" s="59" t="str">
        <f>HASIL!B158</f>
        <v>WAHYU LISWANDY</v>
      </c>
      <c r="H161" s="60">
        <f>HASIL!AV158</f>
        <v>15</v>
      </c>
      <c r="I161" s="60">
        <f>HASIL!AW158</f>
        <v>5</v>
      </c>
      <c r="J161" s="86">
        <f>HASIL!AX158</f>
        <v>75</v>
      </c>
      <c r="K161" s="56" t="str">
        <f>EVALUASI!BB167</f>
        <v>Tuntas</v>
      </c>
      <c r="L161" s="108">
        <f t="shared" si="7"/>
        <v>49</v>
      </c>
    </row>
    <row r="162" spans="1:12" ht="18.75" x14ac:dyDescent="0.3">
      <c r="A162" s="54">
        <v>150</v>
      </c>
      <c r="B162" s="207">
        <f>HASIL!C159</f>
        <v>44173.354247685202</v>
      </c>
      <c r="C162" s="207"/>
      <c r="D162" s="309">
        <f>HASIL!E159</f>
        <v>44173.3661111111</v>
      </c>
      <c r="E162" s="310"/>
      <c r="F162" s="178">
        <f>HASIL!G159</f>
        <v>44173.3661111111</v>
      </c>
      <c r="G162" s="59" t="str">
        <f>HASIL!B159</f>
        <v>FRISKA ANGGRAINI</v>
      </c>
      <c r="H162" s="60">
        <f>HASIL!AV159</f>
        <v>16</v>
      </c>
      <c r="I162" s="60">
        <f>HASIL!AW159</f>
        <v>4</v>
      </c>
      <c r="J162" s="86">
        <f>HASIL!AX159</f>
        <v>80</v>
      </c>
      <c r="K162" s="56" t="str">
        <f>EVALUASI!BB168</f>
        <v>Tuntas</v>
      </c>
      <c r="L162" s="108">
        <f t="shared" si="7"/>
        <v>35</v>
      </c>
    </row>
    <row r="163" spans="1:12" ht="18.75" x14ac:dyDescent="0.3">
      <c r="A163" s="54">
        <v>151</v>
      </c>
      <c r="B163" s="207">
        <f>HASIL!C160</f>
        <v>44173.353657407402</v>
      </c>
      <c r="C163" s="207"/>
      <c r="D163" s="309">
        <f>HASIL!E160</f>
        <v>44173.366793981499</v>
      </c>
      <c r="E163" s="310"/>
      <c r="F163" s="178">
        <f>HASIL!G160</f>
        <v>44173.366793981499</v>
      </c>
      <c r="G163" s="59" t="str">
        <f>HASIL!B160</f>
        <v>NUR ANDINI</v>
      </c>
      <c r="H163" s="60">
        <f>HASIL!AV160</f>
        <v>13</v>
      </c>
      <c r="I163" s="60">
        <f>HASIL!AW160</f>
        <v>7</v>
      </c>
      <c r="J163" s="86">
        <f>HASIL!AX160</f>
        <v>65</v>
      </c>
      <c r="K163" s="56" t="str">
        <f>EVALUASI!BB169</f>
        <v>Remedial</v>
      </c>
      <c r="L163" s="108">
        <f t="shared" si="7"/>
        <v>63</v>
      </c>
    </row>
    <row r="164" spans="1:12" ht="18.75" x14ac:dyDescent="0.3">
      <c r="A164" s="54">
        <v>152</v>
      </c>
      <c r="B164" s="207">
        <f>HASIL!C161</f>
        <v>44173.347337963001</v>
      </c>
      <c r="C164" s="207"/>
      <c r="D164" s="309">
        <f>HASIL!E161</f>
        <v>44173.367766203701</v>
      </c>
      <c r="E164" s="310"/>
      <c r="F164" s="178">
        <f>HASIL!G161</f>
        <v>44173.367766203701</v>
      </c>
      <c r="G164" s="59" t="str">
        <f>HASIL!B161</f>
        <v>TARI DESVIA</v>
      </c>
      <c r="H164" s="60">
        <f>HASIL!AV161</f>
        <v>10</v>
      </c>
      <c r="I164" s="60">
        <f>HASIL!AW161</f>
        <v>10</v>
      </c>
      <c r="J164" s="86">
        <f>HASIL!AX161</f>
        <v>50</v>
      </c>
      <c r="K164" s="56" t="str">
        <f>EVALUASI!BB170</f>
        <v>Remedial</v>
      </c>
      <c r="L164" s="108">
        <f t="shared" si="7"/>
        <v>97</v>
      </c>
    </row>
    <row r="165" spans="1:12" ht="18.75" x14ac:dyDescent="0.3">
      <c r="A165" s="54">
        <v>153</v>
      </c>
      <c r="B165" s="207">
        <f>HASIL!C162</f>
        <v>44173.349074074104</v>
      </c>
      <c r="C165" s="207"/>
      <c r="D165" s="309">
        <f>HASIL!E162</f>
        <v>44173.368726851797</v>
      </c>
      <c r="E165" s="310"/>
      <c r="F165" s="178">
        <f>HASIL!G162</f>
        <v>44173.368726851797</v>
      </c>
      <c r="G165" s="59" t="str">
        <f>HASIL!B162</f>
        <v>TIO LUTFIANTO</v>
      </c>
      <c r="H165" s="60">
        <f>HASIL!AV162</f>
        <v>17</v>
      </c>
      <c r="I165" s="60">
        <f>HASIL!AW162</f>
        <v>3</v>
      </c>
      <c r="J165" s="86">
        <f>HASIL!AX162</f>
        <v>85</v>
      </c>
      <c r="K165" s="56" t="str">
        <f>EVALUASI!BB171</f>
        <v>Tuntas</v>
      </c>
      <c r="L165" s="108">
        <f t="shared" si="7"/>
        <v>27</v>
      </c>
    </row>
    <row r="166" spans="1:12" ht="18.75" x14ac:dyDescent="0.3">
      <c r="A166" s="54">
        <v>154</v>
      </c>
      <c r="B166" s="207">
        <f>HASIL!C163</f>
        <v>44173.353252314802</v>
      </c>
      <c r="C166" s="207"/>
      <c r="D166" s="309">
        <f>HASIL!E163</f>
        <v>44173.371319444399</v>
      </c>
      <c r="E166" s="310"/>
      <c r="F166" s="178">
        <f>HASIL!G163</f>
        <v>44173.371319444399</v>
      </c>
      <c r="G166" s="59" t="str">
        <f>HASIL!B163</f>
        <v>NURUL HUDA</v>
      </c>
      <c r="H166" s="60">
        <f>HASIL!AV163</f>
        <v>15</v>
      </c>
      <c r="I166" s="60">
        <f>HASIL!AW163</f>
        <v>5</v>
      </c>
      <c r="J166" s="86">
        <f>HASIL!AX163</f>
        <v>75</v>
      </c>
      <c r="K166" s="56" t="str">
        <f>EVALUASI!BB172</f>
        <v>Tuntas</v>
      </c>
      <c r="L166" s="108">
        <f t="shared" si="7"/>
        <v>50</v>
      </c>
    </row>
    <row r="167" spans="1:12" ht="18.75" x14ac:dyDescent="0.3">
      <c r="A167" s="54">
        <v>155</v>
      </c>
      <c r="B167" s="207">
        <f>HASIL!C164</f>
        <v>44173.315462963001</v>
      </c>
      <c r="C167" s="207"/>
      <c r="D167" s="309">
        <f>HASIL!E164</f>
        <v>44173.371817129599</v>
      </c>
      <c r="E167" s="310"/>
      <c r="F167" s="178">
        <f>HASIL!G164</f>
        <v>44173.371817129599</v>
      </c>
      <c r="G167" s="59" t="str">
        <f>HASIL!B164</f>
        <v>MELISA MELISA</v>
      </c>
      <c r="H167" s="60">
        <f>HASIL!AV164</f>
        <v>15</v>
      </c>
      <c r="I167" s="60">
        <f>HASIL!AW164</f>
        <v>5</v>
      </c>
      <c r="J167" s="86">
        <f>HASIL!AX164</f>
        <v>75</v>
      </c>
      <c r="K167" s="56" t="str">
        <f>EVALUASI!BB173</f>
        <v>Tuntas</v>
      </c>
      <c r="L167" s="108">
        <f t="shared" si="7"/>
        <v>41</v>
      </c>
    </row>
    <row r="168" spans="1:12" ht="18.75" x14ac:dyDescent="0.3">
      <c r="A168" s="54">
        <v>156</v>
      </c>
      <c r="B168" s="207">
        <f>HASIL!C165</f>
        <v>44173.323437500003</v>
      </c>
      <c r="C168" s="207"/>
      <c r="D168" s="309">
        <f>HASIL!E165</f>
        <v>44173.371874999997</v>
      </c>
      <c r="E168" s="310"/>
      <c r="F168" s="178">
        <f>HASIL!G165</f>
        <v>44173.371874999997</v>
      </c>
      <c r="G168" s="59" t="str">
        <f>HASIL!B165</f>
        <v>ARDIANSYAH ARDIANSYAH</v>
      </c>
      <c r="H168" s="60">
        <f>HASIL!AV165</f>
        <v>11</v>
      </c>
      <c r="I168" s="60">
        <f>HASIL!AW165</f>
        <v>9</v>
      </c>
      <c r="J168" s="86">
        <f>HASIL!AX165</f>
        <v>55</v>
      </c>
      <c r="K168" s="56" t="str">
        <f>EVALUASI!BB174</f>
        <v>Remedial</v>
      </c>
      <c r="L168" s="108">
        <f t="shared" si="7"/>
        <v>76</v>
      </c>
    </row>
    <row r="169" spans="1:12" ht="18.75" x14ac:dyDescent="0.3">
      <c r="A169" s="54">
        <v>157</v>
      </c>
      <c r="B169" s="207">
        <f>HASIL!C166</f>
        <v>44173.359849537002</v>
      </c>
      <c r="C169" s="207"/>
      <c r="D169" s="309">
        <f>HASIL!E166</f>
        <v>44173.371956018498</v>
      </c>
      <c r="E169" s="310"/>
      <c r="F169" s="178">
        <f>HASIL!G166</f>
        <v>44173.371956018498</v>
      </c>
      <c r="G169" s="59" t="str">
        <f>HASIL!B166</f>
        <v>BINSAR SILALAHI</v>
      </c>
      <c r="H169" s="60">
        <f>HASIL!AV166</f>
        <v>7</v>
      </c>
      <c r="I169" s="60">
        <f>HASIL!AW166</f>
        <v>13</v>
      </c>
      <c r="J169" s="86">
        <f>HASIL!AX166</f>
        <v>35</v>
      </c>
      <c r="K169" s="56" t="str">
        <f>EVALUASI!BB175</f>
        <v>Remedial</v>
      </c>
      <c r="L169" s="108">
        <f t="shared" si="7"/>
        <v>137</v>
      </c>
    </row>
    <row r="170" spans="1:12" ht="18.75" x14ac:dyDescent="0.3">
      <c r="A170" s="54">
        <v>158</v>
      </c>
      <c r="B170" s="207">
        <f>HASIL!C167</f>
        <v>44173.327175925901</v>
      </c>
      <c r="C170" s="207"/>
      <c r="D170" s="309">
        <f>HASIL!E167</f>
        <v>44173.372083333299</v>
      </c>
      <c r="E170" s="310"/>
      <c r="F170" s="178">
        <f>HASIL!G167</f>
        <v>44173.372083333299</v>
      </c>
      <c r="G170" s="59" t="str">
        <f>HASIL!B167</f>
        <v>EPI WAHYUNI</v>
      </c>
      <c r="H170" s="60">
        <f>HASIL!AV167</f>
        <v>17</v>
      </c>
      <c r="I170" s="60">
        <f>HASIL!AW167</f>
        <v>3</v>
      </c>
      <c r="J170" s="86">
        <f>HASIL!AX167</f>
        <v>85</v>
      </c>
      <c r="K170" s="56" t="str">
        <f>EVALUASI!BB176</f>
        <v>Tuntas</v>
      </c>
      <c r="L170" s="108">
        <f t="shared" si="7"/>
        <v>24</v>
      </c>
    </row>
    <row r="171" spans="1:12" ht="18.75" x14ac:dyDescent="0.3">
      <c r="A171" s="54">
        <v>159</v>
      </c>
      <c r="B171" s="207">
        <f>HASIL!C168</f>
        <v>44173.357615740701</v>
      </c>
      <c r="C171" s="207"/>
      <c r="D171" s="309">
        <f>HASIL!E168</f>
        <v>44173.372094907398</v>
      </c>
      <c r="E171" s="310"/>
      <c r="F171" s="178">
        <f>HASIL!G168</f>
        <v>44173.372094907398</v>
      </c>
      <c r="G171" s="59" t="str">
        <f>HASIL!B168</f>
        <v>NOVIZA AMELIA</v>
      </c>
      <c r="H171" s="60">
        <f>HASIL!AV168</f>
        <v>17</v>
      </c>
      <c r="I171" s="60">
        <f>HASIL!AW168</f>
        <v>3</v>
      </c>
      <c r="J171" s="86">
        <f>HASIL!AX168</f>
        <v>85</v>
      </c>
      <c r="K171" s="56" t="str">
        <f>EVALUASI!BB177</f>
        <v>Tuntas</v>
      </c>
      <c r="L171" s="108">
        <f t="shared" si="7"/>
        <v>28</v>
      </c>
    </row>
    <row r="172" spans="1:12" ht="18.75" x14ac:dyDescent="0.3">
      <c r="A172" s="54">
        <v>160</v>
      </c>
      <c r="B172" s="207">
        <f>HASIL!C169</f>
        <v>44173.325891203698</v>
      </c>
      <c r="C172" s="207"/>
      <c r="D172" s="309">
        <f>HASIL!E169</f>
        <v>44173.372118055602</v>
      </c>
      <c r="E172" s="310"/>
      <c r="F172" s="178">
        <f>HASIL!G169</f>
        <v>44173.372118055602</v>
      </c>
      <c r="G172" s="59" t="str">
        <f>HASIL!B169</f>
        <v>AIDILIA SYAFITRI</v>
      </c>
      <c r="H172" s="60">
        <f>HASIL!AV169</f>
        <v>11</v>
      </c>
      <c r="I172" s="60">
        <f>HASIL!AW169</f>
        <v>9</v>
      </c>
      <c r="J172" s="86">
        <f>HASIL!AX169</f>
        <v>55</v>
      </c>
      <c r="K172" s="56" t="str">
        <f>EVALUASI!BB178</f>
        <v>Remedial</v>
      </c>
      <c r="L172" s="108">
        <f t="shared" si="7"/>
        <v>78</v>
      </c>
    </row>
    <row r="173" spans="1:12" ht="18.75" x14ac:dyDescent="0.3">
      <c r="A173" s="54">
        <v>161</v>
      </c>
      <c r="B173" s="207">
        <f>HASIL!C170</f>
        <v>44173.324259259301</v>
      </c>
      <c r="C173" s="207"/>
      <c r="D173" s="309">
        <f>HASIL!E170</f>
        <v>44173.372673611098</v>
      </c>
      <c r="E173" s="310"/>
      <c r="F173" s="178">
        <f>HASIL!G170</f>
        <v>44173.372673611098</v>
      </c>
      <c r="G173" s="59" t="str">
        <f>HASIL!B170</f>
        <v>DEWI AYU</v>
      </c>
      <c r="H173" s="60">
        <f>HASIL!AV170</f>
        <v>6</v>
      </c>
      <c r="I173" s="60">
        <f>HASIL!AW170</f>
        <v>14</v>
      </c>
      <c r="J173" s="86">
        <f>HASIL!AX170</f>
        <v>30</v>
      </c>
      <c r="K173" s="56" t="str">
        <f>EVALUASI!BB179</f>
        <v>Remedial</v>
      </c>
      <c r="L173" s="108">
        <f t="shared" si="7"/>
        <v>145</v>
      </c>
    </row>
    <row r="174" spans="1:12" ht="18.75" x14ac:dyDescent="0.3">
      <c r="A174" s="54">
        <v>162</v>
      </c>
      <c r="B174" s="207">
        <f>HASIL!C171</f>
        <v>44173.369108796302</v>
      </c>
      <c r="C174" s="207"/>
      <c r="D174" s="309">
        <f>HASIL!E171</f>
        <v>44173.374074074098</v>
      </c>
      <c r="E174" s="310"/>
      <c r="F174" s="178">
        <f>HASIL!G171</f>
        <v>44173.374074074098</v>
      </c>
      <c r="G174" s="59" t="str">
        <f>HASIL!B171</f>
        <v>SAPRIDA SAPRIDA</v>
      </c>
      <c r="H174" s="60">
        <f>HASIL!AV171</f>
        <v>10</v>
      </c>
      <c r="I174" s="60">
        <f>HASIL!AW171</f>
        <v>10</v>
      </c>
      <c r="J174" s="86">
        <f>HASIL!AX171</f>
        <v>50</v>
      </c>
      <c r="K174" s="56" t="str">
        <f>EVALUASI!BB180</f>
        <v>Remedial</v>
      </c>
      <c r="L174" s="108">
        <f t="shared" si="7"/>
        <v>99</v>
      </c>
    </row>
    <row r="175" spans="1:12" ht="18.75" x14ac:dyDescent="0.3">
      <c r="A175" s="54">
        <v>163</v>
      </c>
      <c r="B175" s="207">
        <f>HASIL!C172</f>
        <v>44173.3141203704</v>
      </c>
      <c r="C175" s="207"/>
      <c r="D175" s="309">
        <f>HASIL!E172</f>
        <v>44173.374398148102</v>
      </c>
      <c r="E175" s="310"/>
      <c r="F175" s="178">
        <f>HASIL!G172</f>
        <v>44173.374398148102</v>
      </c>
      <c r="G175" s="59" t="str">
        <f>HASIL!B172</f>
        <v>NURVATIMAH NURVATIMAH</v>
      </c>
      <c r="H175" s="60">
        <f>HASIL!AV172</f>
        <v>19</v>
      </c>
      <c r="I175" s="60">
        <f>HASIL!AW172</f>
        <v>1</v>
      </c>
      <c r="J175" s="86">
        <f>HASIL!AX172</f>
        <v>95</v>
      </c>
      <c r="K175" s="56" t="str">
        <f>EVALUASI!BB181</f>
        <v>Pengayaan</v>
      </c>
      <c r="L175" s="108">
        <f t="shared" si="7"/>
        <v>4</v>
      </c>
    </row>
    <row r="176" spans="1:12" ht="18.75" x14ac:dyDescent="0.3">
      <c r="A176" s="54">
        <v>164</v>
      </c>
      <c r="B176" s="207">
        <f>HASIL!C173</f>
        <v>0</v>
      </c>
      <c r="C176" s="207"/>
      <c r="D176" s="309">
        <f>HASIL!E173</f>
        <v>0</v>
      </c>
      <c r="E176" s="310"/>
      <c r="F176" s="178">
        <f>HASIL!G173</f>
        <v>0</v>
      </c>
      <c r="G176" s="59">
        <f>HASIL!B173</f>
        <v>0</v>
      </c>
      <c r="H176" s="60">
        <f>HASIL!AV173</f>
        <v>0</v>
      </c>
      <c r="I176" s="60">
        <f>HASIL!AW173</f>
        <v>20</v>
      </c>
      <c r="J176" s="86">
        <f>HASIL!AX173</f>
        <v>0</v>
      </c>
      <c r="K176" s="56" t="str">
        <f>EVALUASI!BB182</f>
        <v>Remedial</v>
      </c>
      <c r="L176" s="108">
        <f t="shared" si="7"/>
        <v>164</v>
      </c>
    </row>
    <row r="177" spans="1:12" ht="18.75" x14ac:dyDescent="0.3">
      <c r="A177" s="54">
        <v>165</v>
      </c>
      <c r="B177" s="207">
        <f>HASIL!C174</f>
        <v>0</v>
      </c>
      <c r="C177" s="207"/>
      <c r="D177" s="309">
        <f>HASIL!E174</f>
        <v>0</v>
      </c>
      <c r="E177" s="310"/>
      <c r="F177" s="178">
        <f>HASIL!G174</f>
        <v>0</v>
      </c>
      <c r="G177" s="59">
        <f>HASIL!B174</f>
        <v>0</v>
      </c>
      <c r="H177" s="60">
        <f>HASIL!AV174</f>
        <v>0</v>
      </c>
      <c r="I177" s="60">
        <f>HASIL!AW174</f>
        <v>20</v>
      </c>
      <c r="J177" s="86">
        <f>HASIL!AX174</f>
        <v>0</v>
      </c>
      <c r="K177" s="56" t="str">
        <f>EVALUASI!BB183</f>
        <v>Remedial</v>
      </c>
      <c r="L177" s="108">
        <f t="shared" si="7"/>
        <v>164</v>
      </c>
    </row>
    <row r="178" spans="1:12" ht="18.75" x14ac:dyDescent="0.3">
      <c r="A178" s="54">
        <v>166</v>
      </c>
      <c r="B178" s="207">
        <f>HASIL!C175</f>
        <v>0</v>
      </c>
      <c r="C178" s="207"/>
      <c r="D178" s="309">
        <f>HASIL!E175</f>
        <v>0</v>
      </c>
      <c r="E178" s="310"/>
      <c r="F178" s="178">
        <f>HASIL!G175</f>
        <v>0</v>
      </c>
      <c r="G178" s="59">
        <f>HASIL!B175</f>
        <v>0</v>
      </c>
      <c r="H178" s="60">
        <f>HASIL!AV175</f>
        <v>0</v>
      </c>
      <c r="I178" s="60">
        <f>HASIL!AW175</f>
        <v>20</v>
      </c>
      <c r="J178" s="86">
        <f>HASIL!AX175</f>
        <v>0</v>
      </c>
      <c r="K178" s="56" t="str">
        <f>EVALUASI!BB184</f>
        <v>Remedial</v>
      </c>
      <c r="L178" s="108">
        <f t="shared" si="7"/>
        <v>164</v>
      </c>
    </row>
    <row r="179" spans="1:12" ht="18.75" x14ac:dyDescent="0.3">
      <c r="A179" s="54">
        <v>167</v>
      </c>
      <c r="B179" s="207">
        <f>HASIL!C176</f>
        <v>0</v>
      </c>
      <c r="C179" s="207"/>
      <c r="D179" s="309">
        <f>HASIL!E176</f>
        <v>0</v>
      </c>
      <c r="E179" s="310"/>
      <c r="F179" s="178">
        <f>HASIL!G176</f>
        <v>0</v>
      </c>
      <c r="G179" s="59">
        <f>HASIL!B176</f>
        <v>0</v>
      </c>
      <c r="H179" s="60">
        <f>HASIL!AV176</f>
        <v>0</v>
      </c>
      <c r="I179" s="60">
        <f>HASIL!AW176</f>
        <v>20</v>
      </c>
      <c r="J179" s="86">
        <f>HASIL!AX176</f>
        <v>0</v>
      </c>
      <c r="K179" s="56" t="str">
        <f>EVALUASI!BB185</f>
        <v>Remedial</v>
      </c>
      <c r="L179" s="108">
        <f t="shared" si="7"/>
        <v>164</v>
      </c>
    </row>
    <row r="180" spans="1:12" ht="18.75" x14ac:dyDescent="0.3">
      <c r="A180" s="54">
        <v>168</v>
      </c>
      <c r="B180" s="207">
        <f>HASIL!C177</f>
        <v>0</v>
      </c>
      <c r="C180" s="207"/>
      <c r="D180" s="309">
        <f>HASIL!E177</f>
        <v>0</v>
      </c>
      <c r="E180" s="310"/>
      <c r="F180" s="178">
        <f>HASIL!G177</f>
        <v>0</v>
      </c>
      <c r="G180" s="59">
        <f>HASIL!B177</f>
        <v>0</v>
      </c>
      <c r="H180" s="60">
        <f>HASIL!AV177</f>
        <v>0</v>
      </c>
      <c r="I180" s="60">
        <f>HASIL!AW177</f>
        <v>20</v>
      </c>
      <c r="J180" s="86">
        <f>HASIL!AX177</f>
        <v>0</v>
      </c>
      <c r="K180" s="56" t="str">
        <f>EVALUASI!BB186</f>
        <v>Remedial</v>
      </c>
      <c r="L180" s="108">
        <f t="shared" si="7"/>
        <v>164</v>
      </c>
    </row>
    <row r="181" spans="1:12" ht="18.75" x14ac:dyDescent="0.3">
      <c r="A181" s="54">
        <v>169</v>
      </c>
      <c r="B181" s="207">
        <f>HASIL!C178</f>
        <v>0</v>
      </c>
      <c r="C181" s="207"/>
      <c r="D181" s="309">
        <f>HASIL!E178</f>
        <v>0</v>
      </c>
      <c r="E181" s="310"/>
      <c r="F181" s="178">
        <f>HASIL!G178</f>
        <v>0</v>
      </c>
      <c r="G181" s="59">
        <f>HASIL!B178</f>
        <v>0</v>
      </c>
      <c r="H181" s="60">
        <f>HASIL!AV178</f>
        <v>0</v>
      </c>
      <c r="I181" s="60">
        <f>HASIL!AW178</f>
        <v>20</v>
      </c>
      <c r="J181" s="86">
        <f>HASIL!AX178</f>
        <v>0</v>
      </c>
      <c r="K181" s="56" t="str">
        <f>EVALUASI!BB187</f>
        <v>Remedial</v>
      </c>
      <c r="L181" s="108">
        <f t="shared" si="7"/>
        <v>164</v>
      </c>
    </row>
    <row r="182" spans="1:12" ht="18.75" x14ac:dyDescent="0.3">
      <c r="A182" s="54">
        <v>170</v>
      </c>
      <c r="B182" s="207">
        <f>HASIL!C179</f>
        <v>0</v>
      </c>
      <c r="C182" s="207"/>
      <c r="D182" s="309">
        <f>HASIL!E179</f>
        <v>0</v>
      </c>
      <c r="E182" s="310"/>
      <c r="F182" s="178">
        <f>HASIL!G179</f>
        <v>0</v>
      </c>
      <c r="G182" s="59">
        <f>HASIL!B179</f>
        <v>0</v>
      </c>
      <c r="H182" s="60">
        <f>HASIL!AV179</f>
        <v>0</v>
      </c>
      <c r="I182" s="60">
        <f>HASIL!AW179</f>
        <v>20</v>
      </c>
      <c r="J182" s="86">
        <f>HASIL!AX179</f>
        <v>0</v>
      </c>
      <c r="K182" s="56" t="str">
        <f>EVALUASI!BB188</f>
        <v>Remedial</v>
      </c>
      <c r="L182" s="108">
        <f t="shared" si="7"/>
        <v>164</v>
      </c>
    </row>
    <row r="183" spans="1:12" ht="18.75" x14ac:dyDescent="0.3">
      <c r="A183" s="54">
        <v>171</v>
      </c>
      <c r="B183" s="207">
        <f>HASIL!C180</f>
        <v>0</v>
      </c>
      <c r="C183" s="207"/>
      <c r="D183" s="309">
        <f>HASIL!E180</f>
        <v>0</v>
      </c>
      <c r="E183" s="310"/>
      <c r="F183" s="178">
        <f>HASIL!G180</f>
        <v>0</v>
      </c>
      <c r="G183" s="59">
        <f>HASIL!B180</f>
        <v>0</v>
      </c>
      <c r="H183" s="60">
        <f>HASIL!AV180</f>
        <v>0</v>
      </c>
      <c r="I183" s="60">
        <f>HASIL!AW180</f>
        <v>20</v>
      </c>
      <c r="J183" s="86">
        <f>HASIL!AX180</f>
        <v>0</v>
      </c>
      <c r="K183" s="56" t="str">
        <f>EVALUASI!BB189</f>
        <v>Remedial</v>
      </c>
      <c r="L183" s="108">
        <f t="shared" si="7"/>
        <v>164</v>
      </c>
    </row>
    <row r="184" spans="1:12" ht="18.75" x14ac:dyDescent="0.3">
      <c r="A184" s="54">
        <v>172</v>
      </c>
      <c r="B184" s="207">
        <f>HASIL!C181</f>
        <v>0</v>
      </c>
      <c r="C184" s="207"/>
      <c r="D184" s="309">
        <f>HASIL!E181</f>
        <v>0</v>
      </c>
      <c r="E184" s="310"/>
      <c r="F184" s="178">
        <f>HASIL!G181</f>
        <v>0</v>
      </c>
      <c r="G184" s="59">
        <f>HASIL!B181</f>
        <v>0</v>
      </c>
      <c r="H184" s="60">
        <f>HASIL!AV181</f>
        <v>0</v>
      </c>
      <c r="I184" s="60">
        <f>HASIL!AW181</f>
        <v>20</v>
      </c>
      <c r="J184" s="86">
        <f>HASIL!AX181</f>
        <v>0</v>
      </c>
      <c r="K184" s="56" t="str">
        <f>EVALUASI!BB190</f>
        <v>Remedial</v>
      </c>
      <c r="L184" s="108">
        <f t="shared" si="7"/>
        <v>164</v>
      </c>
    </row>
    <row r="185" spans="1:12" ht="18.75" x14ac:dyDescent="0.3">
      <c r="A185" s="54">
        <v>173</v>
      </c>
      <c r="B185" s="207">
        <f>HASIL!C182</f>
        <v>0</v>
      </c>
      <c r="C185" s="207"/>
      <c r="D185" s="309">
        <f>HASIL!E182</f>
        <v>0</v>
      </c>
      <c r="E185" s="310"/>
      <c r="F185" s="178">
        <f>HASIL!G182</f>
        <v>0</v>
      </c>
      <c r="G185" s="59">
        <f>HASIL!B182</f>
        <v>0</v>
      </c>
      <c r="H185" s="60">
        <f>HASIL!AV182</f>
        <v>0</v>
      </c>
      <c r="I185" s="60">
        <f>HASIL!AW182</f>
        <v>20</v>
      </c>
      <c r="J185" s="86">
        <f>HASIL!AX182</f>
        <v>0</v>
      </c>
      <c r="K185" s="56" t="str">
        <f>EVALUASI!BB191</f>
        <v>Remedial</v>
      </c>
      <c r="L185" s="108">
        <f t="shared" si="7"/>
        <v>164</v>
      </c>
    </row>
    <row r="186" spans="1:12" ht="18.75" x14ac:dyDescent="0.3">
      <c r="A186" s="54">
        <v>174</v>
      </c>
      <c r="B186" s="207">
        <f>HASIL!C183</f>
        <v>0</v>
      </c>
      <c r="C186" s="207"/>
      <c r="D186" s="309">
        <f>HASIL!E183</f>
        <v>0</v>
      </c>
      <c r="E186" s="310"/>
      <c r="F186" s="178">
        <f>HASIL!G183</f>
        <v>0</v>
      </c>
      <c r="G186" s="59">
        <f>HASIL!B183</f>
        <v>0</v>
      </c>
      <c r="H186" s="60">
        <f>HASIL!AV183</f>
        <v>0</v>
      </c>
      <c r="I186" s="60">
        <f>HASIL!AW183</f>
        <v>20</v>
      </c>
      <c r="J186" s="86">
        <f>HASIL!AX183</f>
        <v>0</v>
      </c>
      <c r="K186" s="56" t="str">
        <f>EVALUASI!BB192</f>
        <v>Remedial</v>
      </c>
      <c r="L186" s="108">
        <f t="shared" si="7"/>
        <v>164</v>
      </c>
    </row>
    <row r="187" spans="1:12" ht="18.75" x14ac:dyDescent="0.3">
      <c r="A187" s="54">
        <v>175</v>
      </c>
      <c r="B187" s="207">
        <f>HASIL!C184</f>
        <v>0</v>
      </c>
      <c r="C187" s="207"/>
      <c r="D187" s="309">
        <f>HASIL!E184</f>
        <v>0</v>
      </c>
      <c r="E187" s="310"/>
      <c r="F187" s="178">
        <f>HASIL!G184</f>
        <v>0</v>
      </c>
      <c r="G187" s="59">
        <f>HASIL!B184</f>
        <v>0</v>
      </c>
      <c r="H187" s="60">
        <f>HASIL!AV184</f>
        <v>0</v>
      </c>
      <c r="I187" s="60">
        <f>HASIL!AW184</f>
        <v>20</v>
      </c>
      <c r="J187" s="86">
        <f>HASIL!AX184</f>
        <v>0</v>
      </c>
      <c r="K187" s="56" t="str">
        <f>EVALUASI!BB193</f>
        <v>Remedial</v>
      </c>
      <c r="L187" s="108">
        <f t="shared" si="7"/>
        <v>164</v>
      </c>
    </row>
    <row r="188" spans="1:12" ht="18.75" x14ac:dyDescent="0.3">
      <c r="A188" s="54">
        <v>176</v>
      </c>
      <c r="B188" s="207">
        <f>HASIL!C185</f>
        <v>0</v>
      </c>
      <c r="C188" s="207"/>
      <c r="D188" s="309">
        <f>HASIL!E185</f>
        <v>0</v>
      </c>
      <c r="E188" s="310"/>
      <c r="F188" s="178">
        <f>HASIL!G185</f>
        <v>0</v>
      </c>
      <c r="G188" s="59">
        <f>HASIL!B185</f>
        <v>0</v>
      </c>
      <c r="H188" s="60">
        <f>HASIL!AV185</f>
        <v>0</v>
      </c>
      <c r="I188" s="60">
        <f>HASIL!AW185</f>
        <v>20</v>
      </c>
      <c r="J188" s="86">
        <f>HASIL!AX185</f>
        <v>0</v>
      </c>
      <c r="K188" s="56" t="str">
        <f>EVALUASI!BB194</f>
        <v>Remedial</v>
      </c>
      <c r="L188" s="108">
        <f t="shared" si="7"/>
        <v>164</v>
      </c>
    </row>
    <row r="189" spans="1:12" ht="18.75" x14ac:dyDescent="0.3">
      <c r="A189" s="54">
        <v>177</v>
      </c>
      <c r="B189" s="207">
        <f>HASIL!C186</f>
        <v>0</v>
      </c>
      <c r="C189" s="207"/>
      <c r="D189" s="309">
        <f>HASIL!E186</f>
        <v>0</v>
      </c>
      <c r="E189" s="310"/>
      <c r="F189" s="178">
        <f>HASIL!G186</f>
        <v>0</v>
      </c>
      <c r="G189" s="59">
        <f>HASIL!B186</f>
        <v>0</v>
      </c>
      <c r="H189" s="60">
        <f>HASIL!AV186</f>
        <v>0</v>
      </c>
      <c r="I189" s="60">
        <f>HASIL!AW186</f>
        <v>20</v>
      </c>
      <c r="J189" s="86">
        <f>HASIL!AX186</f>
        <v>0</v>
      </c>
      <c r="K189" s="56" t="str">
        <f>EVALUASI!BB195</f>
        <v>Remedial</v>
      </c>
      <c r="L189" s="108">
        <f t="shared" si="7"/>
        <v>164</v>
      </c>
    </row>
    <row r="190" spans="1:12" ht="18.75" x14ac:dyDescent="0.3">
      <c r="A190" s="54">
        <v>178</v>
      </c>
      <c r="B190" s="207">
        <f>HASIL!C187</f>
        <v>0</v>
      </c>
      <c r="C190" s="207"/>
      <c r="D190" s="309">
        <f>HASIL!E187</f>
        <v>0</v>
      </c>
      <c r="E190" s="310"/>
      <c r="F190" s="178">
        <f>HASIL!G187</f>
        <v>0</v>
      </c>
      <c r="G190" s="59">
        <f>HASIL!B187</f>
        <v>0</v>
      </c>
      <c r="H190" s="60">
        <f>HASIL!AV187</f>
        <v>0</v>
      </c>
      <c r="I190" s="60">
        <f>HASIL!AW187</f>
        <v>20</v>
      </c>
      <c r="J190" s="86">
        <f>HASIL!AX187</f>
        <v>0</v>
      </c>
      <c r="K190" s="56" t="str">
        <f>EVALUASI!BB196</f>
        <v>Remedial</v>
      </c>
      <c r="L190" s="108">
        <f t="shared" si="7"/>
        <v>164</v>
      </c>
    </row>
    <row r="191" spans="1:12" ht="18.75" x14ac:dyDescent="0.3">
      <c r="A191" s="54">
        <v>179</v>
      </c>
      <c r="B191" s="207">
        <f>HASIL!C188</f>
        <v>0</v>
      </c>
      <c r="C191" s="207"/>
      <c r="D191" s="309">
        <f>HASIL!E188</f>
        <v>0</v>
      </c>
      <c r="E191" s="310"/>
      <c r="F191" s="178">
        <f>HASIL!G188</f>
        <v>0</v>
      </c>
      <c r="G191" s="59">
        <f>HASIL!B188</f>
        <v>0</v>
      </c>
      <c r="H191" s="60">
        <f>HASIL!AV188</f>
        <v>0</v>
      </c>
      <c r="I191" s="60">
        <f>HASIL!AW188</f>
        <v>20</v>
      </c>
      <c r="J191" s="86">
        <f>HASIL!AX188</f>
        <v>0</v>
      </c>
      <c r="K191" s="56" t="str">
        <f>EVALUASI!BB197</f>
        <v>Remedial</v>
      </c>
      <c r="L191" s="108">
        <f t="shared" si="7"/>
        <v>164</v>
      </c>
    </row>
    <row r="192" spans="1:12" ht="18.75" x14ac:dyDescent="0.3">
      <c r="A192" s="54">
        <v>180</v>
      </c>
      <c r="B192" s="207">
        <f>HASIL!C189</f>
        <v>0</v>
      </c>
      <c r="C192" s="207"/>
      <c r="D192" s="309">
        <f>HASIL!E189</f>
        <v>0</v>
      </c>
      <c r="E192" s="310"/>
      <c r="F192" s="178">
        <f>HASIL!G189</f>
        <v>0</v>
      </c>
      <c r="G192" s="59">
        <f>HASIL!B189</f>
        <v>0</v>
      </c>
      <c r="H192" s="60">
        <f>HASIL!AV189</f>
        <v>0</v>
      </c>
      <c r="I192" s="60">
        <f>HASIL!AW189</f>
        <v>20</v>
      </c>
      <c r="J192" s="86">
        <f>HASIL!AX189</f>
        <v>0</v>
      </c>
      <c r="K192" s="56" t="str">
        <f>EVALUASI!BB198</f>
        <v>Remedial</v>
      </c>
      <c r="L192" s="108">
        <f t="shared" si="7"/>
        <v>164</v>
      </c>
    </row>
    <row r="193" spans="1:12" ht="18.75" x14ac:dyDescent="0.3">
      <c r="A193" s="54">
        <v>181</v>
      </c>
      <c r="B193" s="207">
        <f>HASIL!C190</f>
        <v>0</v>
      </c>
      <c r="C193" s="207"/>
      <c r="D193" s="309">
        <f>HASIL!E190</f>
        <v>0</v>
      </c>
      <c r="E193" s="310"/>
      <c r="F193" s="178">
        <f>HASIL!G190</f>
        <v>0</v>
      </c>
      <c r="G193" s="59">
        <f>HASIL!B190</f>
        <v>0</v>
      </c>
      <c r="H193" s="60">
        <f>HASIL!AV190</f>
        <v>0</v>
      </c>
      <c r="I193" s="60">
        <f>HASIL!AW190</f>
        <v>20</v>
      </c>
      <c r="J193" s="86">
        <f>HASIL!AX190</f>
        <v>0</v>
      </c>
      <c r="K193" s="56" t="str">
        <f>EVALUASI!BB199</f>
        <v>Remedial</v>
      </c>
      <c r="L193" s="108">
        <f t="shared" si="7"/>
        <v>164</v>
      </c>
    </row>
    <row r="194" spans="1:12" ht="18.75" x14ac:dyDescent="0.3">
      <c r="A194" s="54">
        <v>182</v>
      </c>
      <c r="B194" s="207">
        <f>HASIL!C191</f>
        <v>0</v>
      </c>
      <c r="C194" s="207"/>
      <c r="D194" s="309">
        <f>HASIL!E191</f>
        <v>0</v>
      </c>
      <c r="E194" s="310"/>
      <c r="F194" s="178">
        <f>HASIL!G191</f>
        <v>0</v>
      </c>
      <c r="G194" s="59">
        <f>HASIL!B191</f>
        <v>0</v>
      </c>
      <c r="H194" s="60">
        <f>HASIL!AV191</f>
        <v>0</v>
      </c>
      <c r="I194" s="60">
        <f>HASIL!AW191</f>
        <v>20</v>
      </c>
      <c r="J194" s="86">
        <f>HASIL!AX191</f>
        <v>0</v>
      </c>
      <c r="K194" s="56" t="str">
        <f>EVALUASI!BB200</f>
        <v>Remedial</v>
      </c>
      <c r="L194" s="108">
        <f t="shared" si="7"/>
        <v>164</v>
      </c>
    </row>
    <row r="195" spans="1:12" ht="18.75" x14ac:dyDescent="0.3">
      <c r="A195" s="54">
        <v>183</v>
      </c>
      <c r="B195" s="207">
        <f>HASIL!C192</f>
        <v>0</v>
      </c>
      <c r="C195" s="207"/>
      <c r="D195" s="309">
        <f>HASIL!E192</f>
        <v>0</v>
      </c>
      <c r="E195" s="310"/>
      <c r="F195" s="178">
        <f>HASIL!G192</f>
        <v>0</v>
      </c>
      <c r="G195" s="59">
        <f>HASIL!B192</f>
        <v>0</v>
      </c>
      <c r="H195" s="60">
        <f>HASIL!AV192</f>
        <v>0</v>
      </c>
      <c r="I195" s="60">
        <f>HASIL!AW192</f>
        <v>20</v>
      </c>
      <c r="J195" s="86">
        <f>HASIL!AX192</f>
        <v>0</v>
      </c>
      <c r="K195" s="56" t="str">
        <f>EVALUASI!BB201</f>
        <v>Remedial</v>
      </c>
      <c r="L195" s="108">
        <f t="shared" si="7"/>
        <v>164</v>
      </c>
    </row>
    <row r="196" spans="1:12" ht="18.75" x14ac:dyDescent="0.3">
      <c r="A196" s="54">
        <v>184</v>
      </c>
      <c r="B196" s="207">
        <f>HASIL!C193</f>
        <v>0</v>
      </c>
      <c r="C196" s="207"/>
      <c r="D196" s="309">
        <f>HASIL!E193</f>
        <v>0</v>
      </c>
      <c r="E196" s="310"/>
      <c r="F196" s="178">
        <f>HASIL!G193</f>
        <v>0</v>
      </c>
      <c r="G196" s="59">
        <f>HASIL!B193</f>
        <v>0</v>
      </c>
      <c r="H196" s="60">
        <f>HASIL!AV193</f>
        <v>0</v>
      </c>
      <c r="I196" s="60">
        <f>HASIL!AW193</f>
        <v>20</v>
      </c>
      <c r="J196" s="86">
        <f>HASIL!AX193</f>
        <v>0</v>
      </c>
      <c r="K196" s="56" t="str">
        <f>EVALUASI!BB202</f>
        <v>Remedial</v>
      </c>
      <c r="L196" s="108">
        <f t="shared" si="7"/>
        <v>164</v>
      </c>
    </row>
    <row r="197" spans="1:12" ht="18.75" x14ac:dyDescent="0.3">
      <c r="A197" s="54">
        <v>185</v>
      </c>
      <c r="B197" s="207">
        <f>HASIL!C194</f>
        <v>0</v>
      </c>
      <c r="C197" s="207"/>
      <c r="D197" s="309">
        <f>HASIL!E194</f>
        <v>0</v>
      </c>
      <c r="E197" s="310"/>
      <c r="F197" s="178">
        <f>HASIL!G194</f>
        <v>0</v>
      </c>
      <c r="G197" s="59">
        <f>HASIL!B194</f>
        <v>0</v>
      </c>
      <c r="H197" s="60">
        <f>HASIL!AV194</f>
        <v>0</v>
      </c>
      <c r="I197" s="60">
        <f>HASIL!AW194</f>
        <v>20</v>
      </c>
      <c r="J197" s="86">
        <f>HASIL!AX194</f>
        <v>0</v>
      </c>
      <c r="K197" s="56" t="str">
        <f>EVALUASI!BB203</f>
        <v>Remedial</v>
      </c>
      <c r="L197" s="108">
        <f t="shared" si="7"/>
        <v>164</v>
      </c>
    </row>
    <row r="198" spans="1:12" ht="18.75" x14ac:dyDescent="0.3">
      <c r="A198" s="54">
        <v>186</v>
      </c>
      <c r="B198" s="207">
        <f>HASIL!C195</f>
        <v>0</v>
      </c>
      <c r="C198" s="207"/>
      <c r="D198" s="309">
        <f>HASIL!E195</f>
        <v>0</v>
      </c>
      <c r="E198" s="310"/>
      <c r="F198" s="178">
        <f>HASIL!G195</f>
        <v>0</v>
      </c>
      <c r="G198" s="59">
        <f>HASIL!B195</f>
        <v>0</v>
      </c>
      <c r="H198" s="60">
        <f>HASIL!AV195</f>
        <v>0</v>
      </c>
      <c r="I198" s="60">
        <f>HASIL!AW195</f>
        <v>20</v>
      </c>
      <c r="J198" s="86">
        <f>HASIL!AX195</f>
        <v>0</v>
      </c>
      <c r="K198" s="56" t="str">
        <f>EVALUASI!BB204</f>
        <v>Remedial</v>
      </c>
      <c r="L198" s="108">
        <f t="shared" si="7"/>
        <v>164</v>
      </c>
    </row>
    <row r="199" spans="1:12" ht="18.75" x14ac:dyDescent="0.3">
      <c r="A199" s="54">
        <v>187</v>
      </c>
      <c r="B199" s="207">
        <f>HASIL!C196</f>
        <v>0</v>
      </c>
      <c r="C199" s="207"/>
      <c r="D199" s="309">
        <f>HASIL!E196</f>
        <v>0</v>
      </c>
      <c r="E199" s="310"/>
      <c r="F199" s="178">
        <f>HASIL!G196</f>
        <v>0</v>
      </c>
      <c r="G199" s="59">
        <f>HASIL!B196</f>
        <v>0</v>
      </c>
      <c r="H199" s="60">
        <f>HASIL!AV196</f>
        <v>0</v>
      </c>
      <c r="I199" s="60">
        <f>HASIL!AW196</f>
        <v>20</v>
      </c>
      <c r="J199" s="86">
        <f>HASIL!AX196</f>
        <v>0</v>
      </c>
      <c r="K199" s="56" t="str">
        <f>EVALUASI!BB205</f>
        <v>Remedial</v>
      </c>
      <c r="L199" s="108">
        <f t="shared" si="7"/>
        <v>164</v>
      </c>
    </row>
    <row r="200" spans="1:12" ht="18.75" x14ac:dyDescent="0.3">
      <c r="A200" s="54">
        <v>188</v>
      </c>
      <c r="B200" s="207">
        <f>HASIL!C197</f>
        <v>0</v>
      </c>
      <c r="C200" s="207"/>
      <c r="D200" s="309">
        <f>HASIL!E197</f>
        <v>0</v>
      </c>
      <c r="E200" s="310"/>
      <c r="F200" s="178">
        <f>HASIL!G197</f>
        <v>0</v>
      </c>
      <c r="G200" s="59">
        <f>HASIL!B197</f>
        <v>0</v>
      </c>
      <c r="H200" s="60">
        <f>HASIL!AV197</f>
        <v>0</v>
      </c>
      <c r="I200" s="60">
        <f>HASIL!AW197</f>
        <v>20</v>
      </c>
      <c r="J200" s="86">
        <f>HASIL!AX197</f>
        <v>0</v>
      </c>
      <c r="K200" s="56" t="str">
        <f>EVALUASI!BB206</f>
        <v>Remedial</v>
      </c>
      <c r="L200" s="108">
        <f t="shared" si="7"/>
        <v>164</v>
      </c>
    </row>
    <row r="201" spans="1:12" ht="18.75" x14ac:dyDescent="0.3">
      <c r="A201" s="54">
        <v>189</v>
      </c>
      <c r="B201" s="207">
        <f>HASIL!C198</f>
        <v>0</v>
      </c>
      <c r="C201" s="207"/>
      <c r="D201" s="309">
        <f>HASIL!E198</f>
        <v>0</v>
      </c>
      <c r="E201" s="310"/>
      <c r="F201" s="178">
        <f>HASIL!G198</f>
        <v>0</v>
      </c>
      <c r="G201" s="59">
        <f>HASIL!B198</f>
        <v>0</v>
      </c>
      <c r="H201" s="60">
        <f>HASIL!AV198</f>
        <v>0</v>
      </c>
      <c r="I201" s="60">
        <f>HASIL!AW198</f>
        <v>20</v>
      </c>
      <c r="J201" s="86">
        <f>HASIL!AX198</f>
        <v>0</v>
      </c>
      <c r="K201" s="56" t="str">
        <f>EVALUASI!BB207</f>
        <v>Remedial</v>
      </c>
      <c r="L201" s="108">
        <f t="shared" si="7"/>
        <v>164</v>
      </c>
    </row>
    <row r="202" spans="1:12" ht="18.75" x14ac:dyDescent="0.3">
      <c r="A202" s="54">
        <v>190</v>
      </c>
      <c r="B202" s="207">
        <f>HASIL!C199</f>
        <v>0</v>
      </c>
      <c r="C202" s="207"/>
      <c r="D202" s="309">
        <f>HASIL!E199</f>
        <v>0</v>
      </c>
      <c r="E202" s="310"/>
      <c r="F202" s="178">
        <f>HASIL!G199</f>
        <v>0</v>
      </c>
      <c r="G202" s="59">
        <f>HASIL!B199</f>
        <v>0</v>
      </c>
      <c r="H202" s="60">
        <f>HASIL!AV199</f>
        <v>0</v>
      </c>
      <c r="I202" s="60">
        <f>HASIL!AW199</f>
        <v>20</v>
      </c>
      <c r="J202" s="86">
        <f>HASIL!AX199</f>
        <v>0</v>
      </c>
      <c r="K202" s="56" t="str">
        <f>EVALUASI!BB208</f>
        <v>Remedial</v>
      </c>
      <c r="L202" s="108">
        <f t="shared" si="7"/>
        <v>164</v>
      </c>
    </row>
    <row r="203" spans="1:12" ht="18.75" x14ac:dyDescent="0.3">
      <c r="A203" s="54">
        <v>191</v>
      </c>
      <c r="B203" s="207">
        <f>HASIL!C200</f>
        <v>0</v>
      </c>
      <c r="C203" s="207"/>
      <c r="D203" s="309">
        <f>HASIL!E200</f>
        <v>0</v>
      </c>
      <c r="E203" s="310"/>
      <c r="F203" s="178">
        <f>HASIL!G200</f>
        <v>0</v>
      </c>
      <c r="G203" s="59">
        <f>HASIL!B200</f>
        <v>0</v>
      </c>
      <c r="H203" s="60">
        <f>HASIL!AV200</f>
        <v>0</v>
      </c>
      <c r="I203" s="60">
        <f>HASIL!AW200</f>
        <v>20</v>
      </c>
      <c r="J203" s="86">
        <f>HASIL!AX200</f>
        <v>0</v>
      </c>
      <c r="K203" s="56" t="str">
        <f>EVALUASI!BB209</f>
        <v>Remedial</v>
      </c>
      <c r="L203" s="108">
        <f t="shared" si="7"/>
        <v>164</v>
      </c>
    </row>
    <row r="204" spans="1:12" ht="18.75" x14ac:dyDescent="0.3">
      <c r="A204" s="54">
        <v>192</v>
      </c>
      <c r="B204" s="207">
        <f>HASIL!C201</f>
        <v>0</v>
      </c>
      <c r="C204" s="207"/>
      <c r="D204" s="309">
        <f>HASIL!E201</f>
        <v>0</v>
      </c>
      <c r="E204" s="310"/>
      <c r="F204" s="178">
        <f>HASIL!G201</f>
        <v>0</v>
      </c>
      <c r="G204" s="59">
        <f>HASIL!B201</f>
        <v>0</v>
      </c>
      <c r="H204" s="60">
        <f>HASIL!AV201</f>
        <v>0</v>
      </c>
      <c r="I204" s="60">
        <f>HASIL!AW201</f>
        <v>20</v>
      </c>
      <c r="J204" s="86">
        <f>HASIL!AX201</f>
        <v>0</v>
      </c>
      <c r="K204" s="56" t="str">
        <f>EVALUASI!BB210</f>
        <v>Remedial</v>
      </c>
      <c r="L204" s="108">
        <f t="shared" si="7"/>
        <v>164</v>
      </c>
    </row>
    <row r="205" spans="1:12" ht="18.75" x14ac:dyDescent="0.3">
      <c r="A205" s="54">
        <v>193</v>
      </c>
      <c r="B205" s="207">
        <f>HASIL!C202</f>
        <v>0</v>
      </c>
      <c r="C205" s="207"/>
      <c r="D205" s="309">
        <f>HASIL!E202</f>
        <v>0</v>
      </c>
      <c r="E205" s="310"/>
      <c r="F205" s="178">
        <f>HASIL!G202</f>
        <v>0</v>
      </c>
      <c r="G205" s="59">
        <f>HASIL!B202</f>
        <v>0</v>
      </c>
      <c r="H205" s="60">
        <f>HASIL!AV202</f>
        <v>0</v>
      </c>
      <c r="I205" s="60">
        <f>HASIL!AW202</f>
        <v>20</v>
      </c>
      <c r="J205" s="86">
        <f>HASIL!AX202</f>
        <v>0</v>
      </c>
      <c r="K205" s="56" t="str">
        <f>EVALUASI!BB211</f>
        <v>Remedial</v>
      </c>
      <c r="L205" s="108">
        <f t="shared" si="7"/>
        <v>164</v>
      </c>
    </row>
    <row r="206" spans="1:12" ht="18.75" x14ac:dyDescent="0.3">
      <c r="A206" s="54">
        <v>194</v>
      </c>
      <c r="B206" s="207">
        <f>HASIL!C203</f>
        <v>0</v>
      </c>
      <c r="C206" s="207"/>
      <c r="D206" s="309">
        <f>HASIL!E203</f>
        <v>0</v>
      </c>
      <c r="E206" s="310"/>
      <c r="F206" s="178">
        <f>HASIL!G203</f>
        <v>0</v>
      </c>
      <c r="G206" s="59">
        <f>HASIL!B203</f>
        <v>0</v>
      </c>
      <c r="H206" s="60">
        <f>HASIL!AV203</f>
        <v>0</v>
      </c>
      <c r="I206" s="60">
        <f>HASIL!AW203</f>
        <v>20</v>
      </c>
      <c r="J206" s="86">
        <f>HASIL!AX203</f>
        <v>0</v>
      </c>
      <c r="K206" s="56" t="str">
        <f>EVALUASI!BB212</f>
        <v>Remedial</v>
      </c>
      <c r="L206" s="108">
        <f t="shared" ref="L206:L222" si="8">COUNTIF($J$13:$J$222,"&gt;"&amp;$J206)+COUNTIFS($J$13:$J$222,$J206,$H$13:$H$222,"&gt;"&amp;$H206)+COUNTIFS($J$13:$J$222,$J206,$H$13:$H$222,$H206,$B$13:$B$222,"&lt;"&amp;$B206)+COUNTIFS($J$13:$J$222,$J206,$H$13:$H$222,$H206,$B$13:$B$222,$B206,$F$13:$F$222,"&lt;"&amp;$F206)+1</f>
        <v>164</v>
      </c>
    </row>
    <row r="207" spans="1:12" ht="18.75" x14ac:dyDescent="0.3">
      <c r="A207" s="54">
        <v>195</v>
      </c>
      <c r="B207" s="207">
        <f>HASIL!C204</f>
        <v>0</v>
      </c>
      <c r="C207" s="207"/>
      <c r="D207" s="309">
        <f>HASIL!E204</f>
        <v>0</v>
      </c>
      <c r="E207" s="310"/>
      <c r="F207" s="178">
        <f>HASIL!G204</f>
        <v>0</v>
      </c>
      <c r="G207" s="59">
        <f>HASIL!B204</f>
        <v>0</v>
      </c>
      <c r="H207" s="60">
        <f>HASIL!AV204</f>
        <v>0</v>
      </c>
      <c r="I207" s="60">
        <f>HASIL!AW204</f>
        <v>20</v>
      </c>
      <c r="J207" s="86">
        <f>HASIL!AX204</f>
        <v>0</v>
      </c>
      <c r="K207" s="56" t="str">
        <f>EVALUASI!BB213</f>
        <v>Remedial</v>
      </c>
      <c r="L207" s="108">
        <f t="shared" si="8"/>
        <v>164</v>
      </c>
    </row>
    <row r="208" spans="1:12" ht="18.75" x14ac:dyDescent="0.3">
      <c r="A208" s="54">
        <v>196</v>
      </c>
      <c r="B208" s="207">
        <f>HASIL!C205</f>
        <v>0</v>
      </c>
      <c r="C208" s="207"/>
      <c r="D208" s="309">
        <f>HASIL!E205</f>
        <v>0</v>
      </c>
      <c r="E208" s="310"/>
      <c r="F208" s="178">
        <f>HASIL!G205</f>
        <v>0</v>
      </c>
      <c r="G208" s="59">
        <f>HASIL!B205</f>
        <v>0</v>
      </c>
      <c r="H208" s="60">
        <f>HASIL!AV205</f>
        <v>0</v>
      </c>
      <c r="I208" s="60">
        <f>HASIL!AW205</f>
        <v>20</v>
      </c>
      <c r="J208" s="86">
        <f>HASIL!AX205</f>
        <v>0</v>
      </c>
      <c r="K208" s="56" t="str">
        <f>EVALUASI!BB214</f>
        <v>Remedial</v>
      </c>
      <c r="L208" s="108">
        <f t="shared" si="8"/>
        <v>164</v>
      </c>
    </row>
    <row r="209" spans="1:12" ht="18.75" x14ac:dyDescent="0.3">
      <c r="A209" s="54">
        <v>197</v>
      </c>
      <c r="B209" s="207">
        <f>HASIL!C206</f>
        <v>0</v>
      </c>
      <c r="C209" s="207"/>
      <c r="D209" s="309">
        <f>HASIL!E206</f>
        <v>0</v>
      </c>
      <c r="E209" s="310"/>
      <c r="F209" s="178">
        <f>HASIL!G206</f>
        <v>0</v>
      </c>
      <c r="G209" s="59">
        <f>HASIL!B206</f>
        <v>0</v>
      </c>
      <c r="H209" s="60">
        <f>HASIL!AV206</f>
        <v>0</v>
      </c>
      <c r="I209" s="60">
        <f>HASIL!AW206</f>
        <v>20</v>
      </c>
      <c r="J209" s="86">
        <f>HASIL!AX206</f>
        <v>0</v>
      </c>
      <c r="K209" s="56" t="str">
        <f>EVALUASI!BB215</f>
        <v>Remedial</v>
      </c>
      <c r="L209" s="108">
        <f t="shared" si="8"/>
        <v>164</v>
      </c>
    </row>
    <row r="210" spans="1:12" ht="18.75" x14ac:dyDescent="0.3">
      <c r="A210" s="54">
        <v>198</v>
      </c>
      <c r="B210" s="207">
        <f>HASIL!C207</f>
        <v>0</v>
      </c>
      <c r="C210" s="207"/>
      <c r="D210" s="309">
        <f>HASIL!E207</f>
        <v>0</v>
      </c>
      <c r="E210" s="310"/>
      <c r="F210" s="178">
        <f>HASIL!G207</f>
        <v>0</v>
      </c>
      <c r="G210" s="59">
        <f>HASIL!B207</f>
        <v>0</v>
      </c>
      <c r="H210" s="60">
        <f>HASIL!AV207</f>
        <v>0</v>
      </c>
      <c r="I210" s="60">
        <f>HASIL!AW207</f>
        <v>20</v>
      </c>
      <c r="J210" s="86">
        <f>HASIL!AX207</f>
        <v>0</v>
      </c>
      <c r="K210" s="56" t="str">
        <f>EVALUASI!BB216</f>
        <v>Remedial</v>
      </c>
      <c r="L210" s="108">
        <f t="shared" si="8"/>
        <v>164</v>
      </c>
    </row>
    <row r="211" spans="1:12" ht="18.75" x14ac:dyDescent="0.3">
      <c r="A211" s="54">
        <v>199</v>
      </c>
      <c r="B211" s="207">
        <f>HASIL!C208</f>
        <v>0</v>
      </c>
      <c r="C211" s="207"/>
      <c r="D211" s="309">
        <f>HASIL!E208</f>
        <v>0</v>
      </c>
      <c r="E211" s="310"/>
      <c r="F211" s="178">
        <f>HASIL!G208</f>
        <v>0</v>
      </c>
      <c r="G211" s="59">
        <f>HASIL!B208</f>
        <v>0</v>
      </c>
      <c r="H211" s="60">
        <f>HASIL!AV208</f>
        <v>0</v>
      </c>
      <c r="I211" s="60">
        <f>HASIL!AW208</f>
        <v>20</v>
      </c>
      <c r="J211" s="86">
        <f>HASIL!AX208</f>
        <v>0</v>
      </c>
      <c r="K211" s="56" t="str">
        <f>EVALUASI!BB217</f>
        <v>Remedial</v>
      </c>
      <c r="L211" s="108">
        <f t="shared" si="8"/>
        <v>164</v>
      </c>
    </row>
    <row r="212" spans="1:12" ht="18.75" x14ac:dyDescent="0.3">
      <c r="A212" s="54">
        <v>200</v>
      </c>
      <c r="B212" s="207">
        <f>HASIL!C209</f>
        <v>0</v>
      </c>
      <c r="C212" s="207"/>
      <c r="D212" s="309">
        <f>HASIL!E209</f>
        <v>0</v>
      </c>
      <c r="E212" s="310"/>
      <c r="F212" s="178">
        <f>HASIL!G209</f>
        <v>0</v>
      </c>
      <c r="G212" s="59">
        <f>HASIL!B209</f>
        <v>0</v>
      </c>
      <c r="H212" s="60">
        <f>HASIL!AV209</f>
        <v>0</v>
      </c>
      <c r="I212" s="60">
        <f>HASIL!AW209</f>
        <v>20</v>
      </c>
      <c r="J212" s="86">
        <f>HASIL!AX209</f>
        <v>0</v>
      </c>
      <c r="K212" s="56" t="str">
        <f>EVALUASI!BB218</f>
        <v>Remedial</v>
      </c>
      <c r="L212" s="108">
        <f t="shared" si="8"/>
        <v>164</v>
      </c>
    </row>
    <row r="213" spans="1:12" ht="18.75" x14ac:dyDescent="0.3">
      <c r="A213" s="54">
        <v>201</v>
      </c>
      <c r="B213" s="207">
        <f>HASIL!C210</f>
        <v>0</v>
      </c>
      <c r="C213" s="207"/>
      <c r="D213" s="309">
        <f>HASIL!E210</f>
        <v>0</v>
      </c>
      <c r="E213" s="310"/>
      <c r="F213" s="178">
        <f>HASIL!G210</f>
        <v>0</v>
      </c>
      <c r="G213" s="59">
        <f>HASIL!B210</f>
        <v>0</v>
      </c>
      <c r="H213" s="60">
        <f>HASIL!AV210</f>
        <v>0</v>
      </c>
      <c r="I213" s="60">
        <f>HASIL!AW210</f>
        <v>20</v>
      </c>
      <c r="J213" s="86">
        <f>HASIL!AX210</f>
        <v>0</v>
      </c>
      <c r="K213" s="56" t="str">
        <f>EVALUASI!BB219</f>
        <v>Remedial</v>
      </c>
      <c r="L213" s="108">
        <f t="shared" si="8"/>
        <v>164</v>
      </c>
    </row>
    <row r="214" spans="1:12" ht="18.75" x14ac:dyDescent="0.3">
      <c r="A214" s="54">
        <v>202</v>
      </c>
      <c r="B214" s="207">
        <f>HASIL!C211</f>
        <v>0</v>
      </c>
      <c r="C214" s="207"/>
      <c r="D214" s="309">
        <f>HASIL!E211</f>
        <v>0</v>
      </c>
      <c r="E214" s="310"/>
      <c r="F214" s="178">
        <f>HASIL!G211</f>
        <v>0</v>
      </c>
      <c r="G214" s="59">
        <f>HASIL!B211</f>
        <v>0</v>
      </c>
      <c r="H214" s="60">
        <f>HASIL!AV211</f>
        <v>0</v>
      </c>
      <c r="I214" s="60">
        <f>HASIL!AW211</f>
        <v>20</v>
      </c>
      <c r="J214" s="86">
        <f>HASIL!AX211</f>
        <v>0</v>
      </c>
      <c r="K214" s="56" t="str">
        <f>EVALUASI!BB220</f>
        <v>Remedial</v>
      </c>
      <c r="L214" s="108">
        <f t="shared" si="8"/>
        <v>164</v>
      </c>
    </row>
    <row r="215" spans="1:12" ht="18.75" x14ac:dyDescent="0.3">
      <c r="A215" s="54">
        <v>203</v>
      </c>
      <c r="B215" s="207">
        <f>HASIL!C212</f>
        <v>0</v>
      </c>
      <c r="C215" s="207"/>
      <c r="D215" s="309">
        <f>HASIL!E212</f>
        <v>0</v>
      </c>
      <c r="E215" s="310"/>
      <c r="F215" s="178">
        <f>HASIL!G212</f>
        <v>0</v>
      </c>
      <c r="G215" s="59">
        <f>HASIL!B212</f>
        <v>0</v>
      </c>
      <c r="H215" s="60">
        <f>HASIL!AV212</f>
        <v>0</v>
      </c>
      <c r="I215" s="60">
        <f>HASIL!AW212</f>
        <v>20</v>
      </c>
      <c r="J215" s="86">
        <f>HASIL!AX212</f>
        <v>0</v>
      </c>
      <c r="K215" s="56" t="str">
        <f>EVALUASI!BB221</f>
        <v>Remedial</v>
      </c>
      <c r="L215" s="108">
        <f t="shared" si="8"/>
        <v>164</v>
      </c>
    </row>
    <row r="216" spans="1:12" ht="18.75" x14ac:dyDescent="0.3">
      <c r="A216" s="54">
        <v>204</v>
      </c>
      <c r="B216" s="207">
        <f>HASIL!C213</f>
        <v>0</v>
      </c>
      <c r="C216" s="207"/>
      <c r="D216" s="309">
        <f>HASIL!E213</f>
        <v>0</v>
      </c>
      <c r="E216" s="310"/>
      <c r="F216" s="178">
        <f>HASIL!G213</f>
        <v>0</v>
      </c>
      <c r="G216" s="59">
        <f>HASIL!B213</f>
        <v>0</v>
      </c>
      <c r="H216" s="60">
        <f>HASIL!AV213</f>
        <v>0</v>
      </c>
      <c r="I216" s="60">
        <f>HASIL!AW213</f>
        <v>20</v>
      </c>
      <c r="J216" s="86">
        <f>HASIL!AX213</f>
        <v>0</v>
      </c>
      <c r="K216" s="56" t="str">
        <f>EVALUASI!BB222</f>
        <v>Remedial</v>
      </c>
      <c r="L216" s="108">
        <f t="shared" si="8"/>
        <v>164</v>
      </c>
    </row>
    <row r="217" spans="1:12" ht="18.75" x14ac:dyDescent="0.3">
      <c r="A217" s="54">
        <v>205</v>
      </c>
      <c r="B217" s="207">
        <f>HASIL!C214</f>
        <v>0</v>
      </c>
      <c r="C217" s="207"/>
      <c r="D217" s="309">
        <f>HASIL!E214</f>
        <v>0</v>
      </c>
      <c r="E217" s="310"/>
      <c r="F217" s="178">
        <f>HASIL!G214</f>
        <v>0</v>
      </c>
      <c r="G217" s="59">
        <f>HASIL!B214</f>
        <v>0</v>
      </c>
      <c r="H217" s="60">
        <f>HASIL!AV214</f>
        <v>0</v>
      </c>
      <c r="I217" s="60">
        <f>HASIL!AW214</f>
        <v>20</v>
      </c>
      <c r="J217" s="86">
        <f>HASIL!AX214</f>
        <v>0</v>
      </c>
      <c r="K217" s="56" t="str">
        <f>EVALUASI!BB223</f>
        <v>Remedial</v>
      </c>
      <c r="L217" s="108">
        <f t="shared" si="8"/>
        <v>164</v>
      </c>
    </row>
    <row r="218" spans="1:12" ht="18.75" x14ac:dyDescent="0.3">
      <c r="A218" s="54">
        <v>206</v>
      </c>
      <c r="B218" s="207">
        <f>HASIL!C215</f>
        <v>0</v>
      </c>
      <c r="C218" s="207"/>
      <c r="D218" s="309">
        <f>HASIL!E215</f>
        <v>0</v>
      </c>
      <c r="E218" s="310"/>
      <c r="F218" s="178">
        <f>HASIL!G215</f>
        <v>0</v>
      </c>
      <c r="G218" s="59">
        <f>HASIL!B215</f>
        <v>0</v>
      </c>
      <c r="H218" s="60">
        <f>HASIL!AV215</f>
        <v>0</v>
      </c>
      <c r="I218" s="60">
        <f>HASIL!AW215</f>
        <v>20</v>
      </c>
      <c r="J218" s="86">
        <f>HASIL!AX215</f>
        <v>0</v>
      </c>
      <c r="K218" s="56" t="str">
        <f>EVALUASI!BB224</f>
        <v>Remedial</v>
      </c>
      <c r="L218" s="108">
        <f t="shared" si="8"/>
        <v>164</v>
      </c>
    </row>
    <row r="219" spans="1:12" ht="18.75" x14ac:dyDescent="0.3">
      <c r="A219" s="54">
        <v>207</v>
      </c>
      <c r="B219" s="207">
        <f>HASIL!C216</f>
        <v>0</v>
      </c>
      <c r="C219" s="207"/>
      <c r="D219" s="309">
        <f>HASIL!E216</f>
        <v>0</v>
      </c>
      <c r="E219" s="310"/>
      <c r="F219" s="178">
        <f>HASIL!G216</f>
        <v>0</v>
      </c>
      <c r="G219" s="59">
        <f>HASIL!B216</f>
        <v>0</v>
      </c>
      <c r="H219" s="60">
        <f>HASIL!AV216</f>
        <v>0</v>
      </c>
      <c r="I219" s="60">
        <f>HASIL!AW216</f>
        <v>20</v>
      </c>
      <c r="J219" s="86">
        <f>HASIL!AX216</f>
        <v>0</v>
      </c>
      <c r="K219" s="56" t="str">
        <f>EVALUASI!BB225</f>
        <v>Remedial</v>
      </c>
      <c r="L219" s="108">
        <f t="shared" si="8"/>
        <v>164</v>
      </c>
    </row>
    <row r="220" spans="1:12" ht="18.75" x14ac:dyDescent="0.3">
      <c r="A220" s="54">
        <v>208</v>
      </c>
      <c r="B220" s="207">
        <f>HASIL!C217</f>
        <v>0</v>
      </c>
      <c r="C220" s="207"/>
      <c r="D220" s="309">
        <f>HASIL!E217</f>
        <v>0</v>
      </c>
      <c r="E220" s="310"/>
      <c r="F220" s="178">
        <f>HASIL!G217</f>
        <v>0</v>
      </c>
      <c r="G220" s="59">
        <f>HASIL!B217</f>
        <v>0</v>
      </c>
      <c r="H220" s="60">
        <f>HASIL!AV217</f>
        <v>0</v>
      </c>
      <c r="I220" s="60">
        <f>HASIL!AW217</f>
        <v>20</v>
      </c>
      <c r="J220" s="86">
        <f>HASIL!AX217</f>
        <v>0</v>
      </c>
      <c r="K220" s="56" t="str">
        <f>EVALUASI!BB226</f>
        <v>Remedial</v>
      </c>
      <c r="L220" s="108">
        <f t="shared" si="8"/>
        <v>164</v>
      </c>
    </row>
    <row r="221" spans="1:12" ht="18.75" x14ac:dyDescent="0.3">
      <c r="A221" s="54">
        <v>209</v>
      </c>
      <c r="B221" s="207">
        <f>HASIL!C218</f>
        <v>0</v>
      </c>
      <c r="C221" s="207"/>
      <c r="D221" s="309">
        <f>HASIL!E218</f>
        <v>0</v>
      </c>
      <c r="E221" s="310"/>
      <c r="F221" s="178">
        <f>HASIL!G218</f>
        <v>0</v>
      </c>
      <c r="G221" s="59">
        <f>HASIL!B218</f>
        <v>0</v>
      </c>
      <c r="H221" s="60">
        <f>HASIL!AV218</f>
        <v>0</v>
      </c>
      <c r="I221" s="60">
        <f>HASIL!AW218</f>
        <v>20</v>
      </c>
      <c r="J221" s="86">
        <f>HASIL!AX218</f>
        <v>0</v>
      </c>
      <c r="K221" s="56" t="str">
        <f>EVALUASI!BB227</f>
        <v>Remedial</v>
      </c>
      <c r="L221" s="108">
        <f t="shared" si="8"/>
        <v>164</v>
      </c>
    </row>
    <row r="222" spans="1:12" ht="18.75" x14ac:dyDescent="0.3">
      <c r="A222" s="54">
        <v>210</v>
      </c>
      <c r="B222" s="207">
        <f>HASIL!C219</f>
        <v>0</v>
      </c>
      <c r="C222" s="207"/>
      <c r="D222" s="309">
        <f>HASIL!E219</f>
        <v>0</v>
      </c>
      <c r="E222" s="310"/>
      <c r="F222" s="178">
        <f>HASIL!G219</f>
        <v>0</v>
      </c>
      <c r="G222" s="59">
        <f>HASIL!B219</f>
        <v>0</v>
      </c>
      <c r="H222" s="60">
        <f>HASIL!AV219</f>
        <v>0</v>
      </c>
      <c r="I222" s="60">
        <f>HASIL!AW219</f>
        <v>20</v>
      </c>
      <c r="J222" s="86">
        <f>HASIL!AX219</f>
        <v>0</v>
      </c>
      <c r="K222" s="56" t="str">
        <f>EVALUASI!BB228</f>
        <v>Remedial</v>
      </c>
      <c r="L222" s="108">
        <f t="shared" si="8"/>
        <v>164</v>
      </c>
    </row>
    <row r="223" spans="1:12" x14ac:dyDescent="0.25">
      <c r="A223" s="327" t="s">
        <v>102</v>
      </c>
      <c r="B223" s="327"/>
      <c r="C223" s="327"/>
      <c r="D223" s="327"/>
      <c r="E223" s="327"/>
      <c r="F223" s="327"/>
      <c r="G223" s="327"/>
      <c r="H223" s="327"/>
      <c r="I223" s="327"/>
      <c r="J223" s="91">
        <f>SUM(J13:J222)</f>
        <v>9135</v>
      </c>
      <c r="K223" s="92"/>
      <c r="L223" s="92"/>
    </row>
    <row r="224" spans="1:12" x14ac:dyDescent="0.25">
      <c r="A224" s="327" t="s">
        <v>103</v>
      </c>
      <c r="B224" s="327"/>
      <c r="C224" s="327"/>
      <c r="D224" s="327"/>
      <c r="E224" s="327"/>
      <c r="F224" s="327"/>
      <c r="G224" s="327"/>
      <c r="H224" s="327"/>
      <c r="I224" s="327"/>
      <c r="J224" s="93">
        <f>MIN(J13:J222)</f>
        <v>0</v>
      </c>
      <c r="K224" s="92"/>
      <c r="L224" s="92"/>
    </row>
    <row r="225" spans="1:12" x14ac:dyDescent="0.25">
      <c r="A225" s="327" t="s">
        <v>104</v>
      </c>
      <c r="B225" s="327"/>
      <c r="C225" s="327"/>
      <c r="D225" s="327"/>
      <c r="E225" s="327"/>
      <c r="F225" s="327"/>
      <c r="G225" s="327"/>
      <c r="H225" s="327"/>
      <c r="I225" s="327"/>
      <c r="J225" s="93">
        <f>MAX(J13:J222)</f>
        <v>100</v>
      </c>
      <c r="K225" s="92"/>
      <c r="L225" s="92"/>
    </row>
    <row r="226" spans="1:12" x14ac:dyDescent="0.25">
      <c r="A226" s="327" t="s">
        <v>8</v>
      </c>
      <c r="B226" s="327"/>
      <c r="C226" s="327"/>
      <c r="D226" s="327"/>
      <c r="E226" s="327"/>
      <c r="F226" s="327"/>
      <c r="G226" s="327"/>
      <c r="H226" s="327"/>
      <c r="I226" s="327"/>
      <c r="J226" s="93">
        <f>AVERAGE(J13:K222)</f>
        <v>43.5</v>
      </c>
      <c r="K226" s="92"/>
      <c r="L226" s="92"/>
    </row>
    <row r="227" spans="1:12" x14ac:dyDescent="0.25">
      <c r="A227" s="327" t="s">
        <v>105</v>
      </c>
      <c r="B227" s="327"/>
      <c r="C227" s="327"/>
      <c r="D227" s="327"/>
      <c r="E227" s="327"/>
      <c r="F227" s="327"/>
      <c r="G227" s="327"/>
      <c r="H227" s="327"/>
      <c r="I227" s="327"/>
      <c r="J227" s="88">
        <f>STDEV(J13:J222)</f>
        <v>30.697824993477038</v>
      </c>
      <c r="K227" s="92"/>
      <c r="L227" s="92"/>
    </row>
    <row r="229" spans="1:12" x14ac:dyDescent="0.25">
      <c r="B229" s="11" t="s">
        <v>95</v>
      </c>
      <c r="I229" s="57" t="s">
        <v>40</v>
      </c>
    </row>
    <row r="230" spans="1:12" x14ac:dyDescent="0.25">
      <c r="B230" s="11" t="s">
        <v>94</v>
      </c>
    </row>
    <row r="231" spans="1:12" x14ac:dyDescent="0.25">
      <c r="B231" s="11" t="str">
        <f>'DATA GURU'!C12</f>
        <v>SMA Negeri 2 Tanjungjabung Barat</v>
      </c>
      <c r="I231" s="57" t="s">
        <v>11</v>
      </c>
    </row>
    <row r="232" spans="1:12" x14ac:dyDescent="0.25">
      <c r="A232" s="11"/>
      <c r="I232" s="10"/>
    </row>
    <row r="233" spans="1:12" x14ac:dyDescent="0.25">
      <c r="A233" s="11"/>
      <c r="I233" s="10"/>
    </row>
    <row r="234" spans="1:12" x14ac:dyDescent="0.25">
      <c r="A234" s="11"/>
    </row>
    <row r="235" spans="1:12" x14ac:dyDescent="0.25">
      <c r="B235" s="12">
        <f>'DATA GURU'!C15</f>
        <v>0</v>
      </c>
      <c r="I235" s="58">
        <f>'DATA GURU'!C28</f>
        <v>0</v>
      </c>
    </row>
    <row r="236" spans="1:12" x14ac:dyDescent="0.25">
      <c r="B236" t="s">
        <v>96</v>
      </c>
      <c r="C236">
        <f>'DATA GURU'!C16</f>
        <v>0</v>
      </c>
      <c r="I236" t="s">
        <v>96</v>
      </c>
      <c r="J236">
        <f>'DATA GURU'!C29</f>
        <v>0</v>
      </c>
    </row>
  </sheetData>
  <sortState ref="B13:K223">
    <sortCondition descending="1" ref="J13:J223"/>
  </sortState>
  <mergeCells count="461">
    <mergeCell ref="D219:E219"/>
    <mergeCell ref="D220:E220"/>
    <mergeCell ref="D221:E221"/>
    <mergeCell ref="D222:E222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B218:C218"/>
    <mergeCell ref="B219:C219"/>
    <mergeCell ref="B220:C220"/>
    <mergeCell ref="B221:C221"/>
    <mergeCell ref="B222:C222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A223:I223"/>
    <mergeCell ref="A224:I224"/>
    <mergeCell ref="A225:I225"/>
    <mergeCell ref="A226:I226"/>
    <mergeCell ref="A227:I227"/>
    <mergeCell ref="B13:C13"/>
    <mergeCell ref="B14:C14"/>
    <mergeCell ref="B15:C15"/>
    <mergeCell ref="B16:C16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32:C32"/>
    <mergeCell ref="B33:C33"/>
    <mergeCell ref="B34:C34"/>
    <mergeCell ref="B35:C35"/>
    <mergeCell ref="B36:C36"/>
    <mergeCell ref="H10:K10"/>
    <mergeCell ref="A1:K1"/>
    <mergeCell ref="O1:W1"/>
    <mergeCell ref="A9:F9"/>
    <mergeCell ref="O9:T9"/>
    <mergeCell ref="A10:A11"/>
    <mergeCell ref="G10:G11"/>
    <mergeCell ref="L10:L12"/>
    <mergeCell ref="P12:T12"/>
    <mergeCell ref="P10:T10"/>
    <mergeCell ref="B10:F10"/>
    <mergeCell ref="B11:C11"/>
    <mergeCell ref="B27:C27"/>
    <mergeCell ref="B28:C28"/>
    <mergeCell ref="B29:C29"/>
    <mergeCell ref="B30:C30"/>
    <mergeCell ref="B31:C3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117:C117"/>
    <mergeCell ref="B118:C118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D33:E33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43:E43"/>
    <mergeCell ref="D44:E44"/>
    <mergeCell ref="D45:E45"/>
    <mergeCell ref="D46:E46"/>
    <mergeCell ref="D47:E47"/>
    <mergeCell ref="D38:E38"/>
    <mergeCell ref="D39:E39"/>
    <mergeCell ref="D40:E40"/>
    <mergeCell ref="D41:E41"/>
    <mergeCell ref="D42:E42"/>
    <mergeCell ref="D53:E53"/>
    <mergeCell ref="D54:E54"/>
    <mergeCell ref="D55:E55"/>
    <mergeCell ref="D56:E56"/>
    <mergeCell ref="D57:E57"/>
    <mergeCell ref="D48:E48"/>
    <mergeCell ref="D49:E49"/>
    <mergeCell ref="D50:E50"/>
    <mergeCell ref="D51:E51"/>
    <mergeCell ref="D52:E52"/>
    <mergeCell ref="D63:E63"/>
    <mergeCell ref="D64:E64"/>
    <mergeCell ref="D65:E65"/>
    <mergeCell ref="D66:E66"/>
    <mergeCell ref="D67:E67"/>
    <mergeCell ref="D58:E58"/>
    <mergeCell ref="D59:E59"/>
    <mergeCell ref="D60:E60"/>
    <mergeCell ref="D61:E61"/>
    <mergeCell ref="D62:E62"/>
    <mergeCell ref="D73:E73"/>
    <mergeCell ref="D74:E74"/>
    <mergeCell ref="D75:E75"/>
    <mergeCell ref="D76:E76"/>
    <mergeCell ref="D77:E77"/>
    <mergeCell ref="D68:E68"/>
    <mergeCell ref="D69:E69"/>
    <mergeCell ref="D70:E70"/>
    <mergeCell ref="D71:E71"/>
    <mergeCell ref="D72:E72"/>
    <mergeCell ref="D83:E83"/>
    <mergeCell ref="D84:E84"/>
    <mergeCell ref="D85:E85"/>
    <mergeCell ref="D86:E86"/>
    <mergeCell ref="D87:E87"/>
    <mergeCell ref="D78:E78"/>
    <mergeCell ref="D79:E79"/>
    <mergeCell ref="D80:E80"/>
    <mergeCell ref="D81:E81"/>
    <mergeCell ref="D82:E82"/>
    <mergeCell ref="D93:E93"/>
    <mergeCell ref="D94:E94"/>
    <mergeCell ref="D95:E95"/>
    <mergeCell ref="D96:E96"/>
    <mergeCell ref="D97:E97"/>
    <mergeCell ref="D88:E88"/>
    <mergeCell ref="D89:E89"/>
    <mergeCell ref="D90:E90"/>
    <mergeCell ref="D91:E91"/>
    <mergeCell ref="D92:E92"/>
    <mergeCell ref="D103:E103"/>
    <mergeCell ref="D104:E104"/>
    <mergeCell ref="D105:E105"/>
    <mergeCell ref="D106:E106"/>
    <mergeCell ref="D107:E107"/>
    <mergeCell ref="D98:E98"/>
    <mergeCell ref="D99:E99"/>
    <mergeCell ref="D100:E100"/>
    <mergeCell ref="D101:E101"/>
    <mergeCell ref="D102:E102"/>
    <mergeCell ref="D113:E113"/>
    <mergeCell ref="D114:E114"/>
    <mergeCell ref="D115:E115"/>
    <mergeCell ref="D116:E116"/>
    <mergeCell ref="D117:E117"/>
    <mergeCell ref="D108:E108"/>
    <mergeCell ref="D109:E109"/>
    <mergeCell ref="D110:E110"/>
    <mergeCell ref="D111:E111"/>
    <mergeCell ref="D112:E112"/>
    <mergeCell ref="D19:E19"/>
    <mergeCell ref="D20:E20"/>
    <mergeCell ref="D21:E21"/>
    <mergeCell ref="D22:E22"/>
    <mergeCell ref="P11:Q11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B12:F12"/>
    <mergeCell ref="D118:E118"/>
    <mergeCell ref="R11:S11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D23:E23"/>
    <mergeCell ref="D24:E24"/>
    <mergeCell ref="D25:E25"/>
    <mergeCell ref="D26:E26"/>
    <mergeCell ref="D27:E27"/>
    <mergeCell ref="D11:E11"/>
    <mergeCell ref="D13:E13"/>
    <mergeCell ref="D14:E14"/>
    <mergeCell ref="D15:E15"/>
    <mergeCell ref="D16:E16"/>
    <mergeCell ref="D17:E17"/>
    <mergeCell ref="D18:E18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O57"/>
  <sheetViews>
    <sheetView tabSelected="1" workbookViewId="0">
      <pane ySplit="11" topLeftCell="A12" activePane="bottomLeft" state="frozen"/>
      <selection pane="bottomLeft" activeCell="G12" sqref="G12"/>
    </sheetView>
  </sheetViews>
  <sheetFormatPr defaultRowHeight="15" x14ac:dyDescent="0.25"/>
  <cols>
    <col min="2" max="2" width="4.5703125" customWidth="1"/>
    <col min="3" max="3" width="7.140625" customWidth="1"/>
    <col min="4" max="4" width="5.5703125" customWidth="1"/>
    <col min="5" max="5" width="5.7109375" customWidth="1"/>
    <col min="6" max="6" width="10.140625" customWidth="1"/>
    <col min="7" max="7" width="30.28515625" customWidth="1"/>
    <col min="8" max="8" width="6.85546875" customWidth="1"/>
    <col min="9" max="9" width="9" customWidth="1"/>
    <col min="10" max="10" width="23.5703125" customWidth="1"/>
    <col min="11" max="11" width="14.85546875" customWidth="1"/>
    <col min="12" max="12" width="11.42578125" customWidth="1"/>
    <col min="14" max="14" width="12.5703125" customWidth="1"/>
  </cols>
  <sheetData>
    <row r="1" spans="1:15" ht="18.75" x14ac:dyDescent="0.3">
      <c r="A1" s="319" t="str">
        <f>'DATA GURU'!C9</f>
        <v>DAFTAR NILAI PERKELAS PAS GANJIL BAHASA INDONESIA T.P. 2020/2021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5" ht="15.75" thickBot="1" x14ac:dyDescent="0.3">
      <c r="A2" s="152"/>
      <c r="B2" s="152"/>
      <c r="C2" s="152"/>
      <c r="D2" s="152"/>
      <c r="E2" s="159"/>
      <c r="F2" s="52"/>
      <c r="G2" s="11"/>
      <c r="H2" s="11"/>
      <c r="I2" s="152"/>
      <c r="J2" s="152"/>
      <c r="K2" s="152"/>
      <c r="N2" s="132" t="s">
        <v>1</v>
      </c>
    </row>
    <row r="3" spans="1:15" ht="15.75" thickTop="1" x14ac:dyDescent="0.25">
      <c r="A3" s="52" t="s">
        <v>122</v>
      </c>
      <c r="B3" s="152"/>
      <c r="C3" s="152"/>
      <c r="D3" s="152"/>
      <c r="E3" s="159"/>
      <c r="F3" s="52"/>
      <c r="G3" s="152" t="s">
        <v>12</v>
      </c>
      <c r="H3" s="152"/>
      <c r="I3" s="11" t="str">
        <f>'DATA GURU'!C14</f>
        <v>Tanjung Jabung Barat</v>
      </c>
      <c r="J3" s="152"/>
      <c r="K3" s="152"/>
      <c r="N3" s="329" t="s">
        <v>230</v>
      </c>
    </row>
    <row r="4" spans="1:15" ht="15.75" thickBot="1" x14ac:dyDescent="0.3">
      <c r="A4" s="52" t="s">
        <v>66</v>
      </c>
      <c r="B4" s="152"/>
      <c r="C4" s="152"/>
      <c r="D4" s="152"/>
      <c r="E4" s="159"/>
      <c r="F4" s="52"/>
      <c r="G4" s="152" t="s">
        <v>12</v>
      </c>
      <c r="H4" s="152"/>
      <c r="I4" s="11" t="str">
        <f>'DATA GURU'!C12</f>
        <v>SMA Negeri 2 Tanjungjabung Barat</v>
      </c>
      <c r="J4" s="152"/>
      <c r="K4" s="152"/>
      <c r="N4" s="330"/>
    </row>
    <row r="5" spans="1:15" ht="15.75" thickTop="1" x14ac:dyDescent="0.25">
      <c r="A5" s="143" t="s">
        <v>185</v>
      </c>
      <c r="B5" s="152"/>
      <c r="C5" s="152"/>
      <c r="D5" s="152"/>
      <c r="E5" s="159"/>
      <c r="F5" s="52"/>
      <c r="G5" s="152" t="s">
        <v>12</v>
      </c>
      <c r="H5" s="152"/>
      <c r="I5" s="142" t="str">
        <f>N3</f>
        <v>XII IPS 1</v>
      </c>
      <c r="J5" s="52" t="str">
        <f>'DATA GURU'!C19</f>
        <v>XII IPA / V (GANJIL)</v>
      </c>
      <c r="K5" s="152"/>
    </row>
    <row r="6" spans="1:15" x14ac:dyDescent="0.25">
      <c r="A6" s="52" t="s">
        <v>123</v>
      </c>
      <c r="B6" s="152"/>
      <c r="C6" s="152"/>
      <c r="D6" s="152"/>
      <c r="E6" s="159"/>
      <c r="F6" s="52"/>
      <c r="G6" s="152" t="s">
        <v>12</v>
      </c>
      <c r="H6" s="152"/>
      <c r="I6" s="11" t="str">
        <f>'DATA GURU'!C17</f>
        <v>Bahasa Indonesia</v>
      </c>
      <c r="J6" s="152"/>
      <c r="K6" s="152"/>
      <c r="N6" s="131"/>
      <c r="O6" s="185" t="s">
        <v>226</v>
      </c>
    </row>
    <row r="7" spans="1:15" x14ac:dyDescent="0.25">
      <c r="A7" s="52" t="s">
        <v>125</v>
      </c>
      <c r="B7" s="152"/>
      <c r="C7" s="152"/>
      <c r="D7" s="152"/>
      <c r="E7" s="159"/>
      <c r="F7" s="52"/>
      <c r="G7" s="152" t="s">
        <v>12</v>
      </c>
      <c r="H7" s="11"/>
      <c r="I7" s="152">
        <f>'DATA GURU'!C21</f>
        <v>75</v>
      </c>
      <c r="J7" s="152"/>
      <c r="K7" s="152"/>
    </row>
    <row r="8" spans="1:15" x14ac:dyDescent="0.25">
      <c r="A8" s="320"/>
      <c r="B8" s="320"/>
      <c r="C8" s="320"/>
      <c r="D8" s="320"/>
      <c r="E8" s="320"/>
      <c r="F8" s="320"/>
      <c r="G8" s="11"/>
      <c r="H8" s="11"/>
      <c r="I8" s="152"/>
      <c r="J8" s="152"/>
      <c r="K8" s="152"/>
    </row>
    <row r="9" spans="1:15" x14ac:dyDescent="0.25">
      <c r="A9" s="321" t="s">
        <v>70</v>
      </c>
      <c r="B9" s="313" t="s">
        <v>176</v>
      </c>
      <c r="C9" s="313"/>
      <c r="D9" s="313"/>
      <c r="E9" s="313"/>
      <c r="F9" s="313"/>
      <c r="G9" s="321" t="s">
        <v>60</v>
      </c>
      <c r="H9" s="151" t="s">
        <v>4</v>
      </c>
      <c r="I9" s="331" t="s">
        <v>4</v>
      </c>
      <c r="J9" s="332"/>
      <c r="K9" s="321" t="s">
        <v>5</v>
      </c>
      <c r="L9" s="328" t="s">
        <v>187</v>
      </c>
      <c r="N9" s="131" t="s">
        <v>319</v>
      </c>
    </row>
    <row r="10" spans="1:15" x14ac:dyDescent="0.25">
      <c r="A10" s="322"/>
      <c r="B10" s="313" t="s">
        <v>183</v>
      </c>
      <c r="C10" s="313"/>
      <c r="D10" s="313" t="s">
        <v>186</v>
      </c>
      <c r="E10" s="313"/>
      <c r="F10" s="89" t="s">
        <v>33</v>
      </c>
      <c r="G10" s="322"/>
      <c r="H10" s="150" t="s">
        <v>124</v>
      </c>
      <c r="I10" s="89" t="s">
        <v>120</v>
      </c>
      <c r="J10" s="89" t="s">
        <v>121</v>
      </c>
      <c r="K10" s="322"/>
      <c r="L10" s="328"/>
      <c r="N10" t="s">
        <v>128</v>
      </c>
    </row>
    <row r="11" spans="1:15" x14ac:dyDescent="0.25">
      <c r="A11" s="90">
        <v>1</v>
      </c>
      <c r="B11" s="314">
        <v>2</v>
      </c>
      <c r="C11" s="315"/>
      <c r="D11" s="315"/>
      <c r="E11" s="315"/>
      <c r="F11" s="326"/>
      <c r="G11" s="90">
        <v>3</v>
      </c>
      <c r="H11" s="149"/>
      <c r="I11" s="314">
        <v>4</v>
      </c>
      <c r="J11" s="326"/>
      <c r="K11" s="182">
        <v>5</v>
      </c>
      <c r="L11" s="183">
        <v>6</v>
      </c>
      <c r="N11" t="s">
        <v>131</v>
      </c>
    </row>
    <row r="12" spans="1:15" x14ac:dyDescent="0.25">
      <c r="A12" s="54">
        <v>1</v>
      </c>
      <c r="B12" s="309">
        <f>IF(LEN($G12),VLOOKUP($G12,HASIL!$B$10:$AZ$219,COLUMN(),0),"")</f>
        <v>44173.326585648101</v>
      </c>
      <c r="C12" s="310"/>
      <c r="D12" s="207">
        <f>IF(LEN($G12),VLOOKUP($G12,HASIL!$B$10:$AZ$219,COLUMN(),0),"")</f>
        <v>44173.329178240703</v>
      </c>
      <c r="E12" s="207"/>
      <c r="F12" s="178">
        <f>IF(LEN($G12),VLOOKUP($G12,HASIL!$B$10:$AZ$219,COLUMN(),0),"")</f>
        <v>44173.329178240703</v>
      </c>
      <c r="G12" s="144" t="str">
        <f>IFERROR(INDEX(HASIL!$B$10:$B$219,MATCH(SMALL(HASIL!$BB$10:$BB$219,ROW(A1)),HASIL!$BB$10:$BB$219,0)),"")</f>
        <v>AKHMAD SYAHPUTRA</v>
      </c>
      <c r="H12" s="145">
        <f>IF(LEN($G12),VLOOKUP($G12,HASIL!$B$10:$AZ$219,49,0),"")</f>
        <v>15</v>
      </c>
      <c r="I12" s="145">
        <f>H12</f>
        <v>15</v>
      </c>
      <c r="J12" s="147" t="str">
        <f t="shared" ref="J12:J47" si="0">IFERROR(PROPER(TRIM(SUBSTITUTE(SUBSTITUTE(SUBSTITUTE(TRIM(IF(INDEX(a_1,MATCH(--MID(TEXT(N(--MID(TEXT(I12,REPT(0,15)),1,3)),REPT(0,3)),1,1),n_1,0))=0,"",INDEX(a_1,MATCH(--MID(TEXT(N(--MID(TEXT(I12,REPT(0,15)),1,3)),REPT(0,3)),1,1),n_1,0))&amp;" ratus ")&amp;IF(INDEX(a_1,MATCH(IF(--MID(TEXT(N(--MID(TEXT(I12,REPT(0,15)),1,3)),REPT(0,3)),2,1)&gt;1,--MID(TEXT(N(--MID(TEXT(I12,REPT(0,15)),1,3)),REPT(0,3)),2,1),0),n_1,0))=0,"",INDEX(a_1,MATCH(IF(--MID(TEXT(N(--MID(TEXT(I12,REPT(0,15)),1,3)),REPT(0,3)),2,1)&gt;1,--MID(TEXT(N(--MID(TEXT(I12,REPT(0,15)),1,3)),REPT(0,3)),2,1),0),n_1,0))&amp;" puluh ")&amp;IF(INDEX(a_1,MATCH(IF(--MID(TEXT(N(--MID(TEXT(I12,REPT(0,15)),1,3)),REPT(0,3)),2,2)&gt;19,--MID(TEXT(N(--MID(TEXT(I12,REPT(0,15)),1,3)),REPT(0,3)),3,1),--MID(TEXT(N(--MID(TEXT(I12,REPT(0,15)),1,3)),REPT(0,3)),2,2)),n_1,0))=0,"",INDEX(a_1,MATCH(IF(--MID(TEXT(N(--MID(TEXT(I12,REPT(0,15)),1,3)),REPT(0,3)),2,2)&gt;19,--MID(TEXT(N(--MID(TEXT(I12,REPT(0,15)),1,3)),REPT(0,3)),3,1),--MID(TEXT(N(--MID(TEXT(I12,REPT(0,15)),1,3)),REPT(0,3)),2,2)),n_1,0)))&amp;IF(--MID(TEXT(N(--MID(TEXT(I12,REPT(0,15)),1,3)),REPT(0,3)),1,1)+IF(--MID(TEXT(N(--MID(TEXT(I12,REPT(0,15)),1,3)),REPT(0,3)),2,1)&gt;1,--MID(TEXT(N(--MID(TEXT(I12,REPT(0,15)),1,3)),REPT(0,3)),2,1),0)+IF(--MID(TEXT(N(--MID(TEXT(I12,REPT(0,15)),1,3)),REPT(0,3)),2,2)&gt;19,--MID(TEXT(N(--MID(TEXT(I12,REPT(0,15)),1,3)),REPT(0,3)),3,1),--MID(TEXT(N(--MID(TEXT(I12,REPT(0,15)),1,3)),REPT(0,3)),2,2))=0,""," triliun ")),"satu ribu"," seribu "),"satu ratus"," seratus "),"satu puluh"," sepuluh "))&amp;" "&amp;TRIM(SUBSTITUTE(SUBSTITUTE(SUBSTITUTE(TRIM(IF(INDEX(a_1,MATCH(--MID(TEXT(N(--MID(TEXT(I12,REPT(0,15)),4,3)),REPT(0,3)),1,1),n_1,0))=0,"",INDEX(a_1,MATCH(--MID(TEXT(N(--MID(TEXT(I12,REPT(0,15)),4,3)),REPT(0,3)),1,1),n_1,0))&amp;" ratus ")&amp;IF(INDEX(a_1,MATCH(IF(--MID(TEXT(N(--MID(TEXT(I12,REPT(0,15)),4,3)),REPT(0,3)),2,1)&gt;1,--MID(TEXT(N(--MID(TEXT(I12,REPT(0,15)),4,3)),REPT(0,3)),2,1),0),n_1,0))=0,"",INDEX(a_1,MATCH(IF(--MID(TEXT(N(--MID(TEXT(I12,REPT(0,15)),4,3)),REPT(0,3)),2,1)&gt;1,--MID(TEXT(N(--MID(TEXT(I12,REPT(0,15)),4,3)),REPT(0,3)),2,1),0),n_1,0))&amp;" puluh ")&amp;IF(INDEX(a_1,MATCH(IF(--MID(TEXT(N(--MID(TEXT(I12,REPT(0,15)),4,3)),REPT(0,3)),2,2)&gt;19,--MID(TEXT(N(--MID(TEXT(I12,REPT(0,15)),4,3)),REPT(0,3)),3,1),--MID(TEXT(N(--MID(TEXT(I12,REPT(0,15)),4,3)),REPT(0,3)),2,2)),n_1,0))=0,"",INDEX(a_1,MATCH(IF(--MID(TEXT(N(--MID(TEXT(I12,REPT(0,15)),4,3)),REPT(0,3)),2,2)&gt;19,--MID(TEXT(N(--MID(TEXT(I12,REPT(0,15)),4,3)),REPT(0,3)),3,1),--MID(TEXT(N(--MID(TEXT(I12,REPT(0,15)),4,3)),REPT(0,3)),2,2)),n_1,0)))&amp;IF(--MID(TEXT(N(--MID(TEXT(I12,REPT(0,15)),4,3)),REPT(0,3)),1,1)+IF(--MID(TEXT(N(--MID(TEXT(I12,REPT(0,15)),4,3)),REPT(0,3)),2,1)&gt;1,--MID(TEXT(N(--MID(TEXT(I12,REPT(0,15)),4,3)),REPT(0,3)),2,1),0)+IF(--MID(TEXT(N(--MID(TEXT(I12,REPT(0,15)),4,3)),REPT(0,3)),2,2)&gt;19,--MID(TEXT(N(--MID(TEXT(I12,REPT(0,15)),4,3)),REPT(0,3)),3,1),--MID(TEXT(N(--MID(TEXT(I12,REPT(0,15)),4,3)),REPT(0,3)),2,2))=0,""," miliar ")),"satu ribu"," seribu "),"satu ratus"," seratus "),"satu puluh"," sepuluh "))&amp;" "&amp;TRIM(SUBSTITUTE(SUBSTITUTE(SUBSTITUTE(TRIM(IF(INDEX(a_1,MATCH(--MID(TEXT(N(--MID(TEXT(I12,REPT(0,15)),7,3)),REPT(0,3)),1,1),n_1,0))=0,"",INDEX(a_1,MATCH(--MID(TEXT(N(--MID(TEXT(I12,REPT(0,15)),7,3)),REPT(0,3)),1,1),n_1,0))&amp;" ratus ")&amp;IF(INDEX(a_1,MATCH(IF(--MID(TEXT(N(--MID(TEXT(I12,REPT(0,15)),7,3)),REPT(0,3)),2,1)&gt;1,--MID(TEXT(N(--MID(TEXT(I12,REPT(0,15)),7,3)),REPT(0,3)),2,1),0),n_1,0))=0,"",INDEX(a_1,MATCH(IF(--MID(TEXT(N(--MID(TEXT(I12,REPT(0,15)),7,3)),REPT(0,3)),2,1)&gt;1,--MID(TEXT(N(--MID(TEXT(I12,REPT(0,15)),7,3)),REPT(0,3)),2,1),0),n_1,0))&amp;" puluh ")&amp;IF(INDEX(a_1,MATCH(IF(--MID(TEXT(N(--MID(TEXT(I12,REPT(0,15)),7,3)),REPT(0,3)),2,2)&gt;19,--MID(TEXT(N(--MID(TEXT(I12,REPT(0,15)),7,3)),REPT(0,3)),3,1),--MID(TEXT(N(--MID(TEXT(I12,REPT(0,15)),7,3)),REPT(0,3)),2,2)),n_1,0))=0,"",INDEX(a_1,MATCH(IF(--MID(TEXT(N(--MID(TEXT(I12,REPT(0,15)),7,3)),REPT(0,3)),2,2)&gt;19,--MID(TEXT(N(--MID(TEXT(I12,REPT(0,15)),7,3)),REPT(0,3)),3,1),--MID(TEXT(N(--MID(TEXT(I12,REPT(0,15)),7,3)),REPT(0,3)),2,2)),n_1,0)))&amp;IF(--MID(TEXT(N(--MID(TEXT(I12,REPT(0,15)),7,3)),REPT(0,3)),1,1)+IF(--MID(TEXT(N(--MID(TEXT(I12,REPT(0,15)),7,3)),REPT(0,3)),2,1)&gt;1,--MID(TEXT(N(--MID(TEXT(I12,REPT(0,15)),7,3)),REPT(0,3)),2,1),0)+IF(--MID(TEXT(N(--MID(TEXT(I12,REPT(0,15)),7,3)),REPT(0,3)),2,2)&gt;19,--MID(TEXT(N(--MID(TEXT(I12,REPT(0,15)),7,3)),REPT(0,3)),3,1),--MID(TEXT(N(--MID(TEXT(I12,REPT(0,15)),7,3)),REPT(0,3)),2,2))=0,""," juta ")),"satu ribu"," seribu "),"satu ratus"," seratus "),"satu puluh"," sepuluh "))&amp;" "&amp;TRIM(SUBSTITUTE(SUBSTITUTE(SUBSTITUTE(TRIM(IF(INDEX(a_1,MATCH(--MID(TEXT(N(--MID(TEXT(I12,REPT(0,15)),10,3)),REPT(0,3)),1,1),n_1,0))=0,"",INDEX(a_1,MATCH(--MID(TEXT(N(--MID(TEXT(I12,REPT(0,15)),10,3)),REPT(0,3)),1,1),n_1,0))&amp;" ratus ")&amp;IF(INDEX(a_1,MATCH(IF(--MID(TEXT(N(--MID(TEXT(I12,REPT(0,15)),10,3)),REPT(0,3)),2,1)&gt;1,--MID(TEXT(N(--MID(TEXT(I12,REPT(0,15)),10,3)),REPT(0,3)),2,1),0),n_1,0))=0,"",INDEX(a_1,MATCH(IF(--MID(TEXT(N(--MID(TEXT(I12,REPT(0,15)),10,3)),REPT(0,3)),2,1)&gt;1,--MID(TEXT(N(--MID(TEXT(I12,REPT(0,15)),10,3)),REPT(0,3)),2,1),0),n_1,0))&amp;" puluh ")&amp;IF(INDEX(a_1,MATCH(IF(--MID(TEXT(N(--MID(TEXT(I12,REPT(0,15)),10,3)),REPT(0,3)),2,2)&gt;19,--MID(TEXT(N(--MID(TEXT(I12,REPT(0,15)),10,3)),REPT(0,3)),3,1),--MID(TEXT(N(--MID(TEXT(I12,REPT(0,15)),10,3)),REPT(0,3)),2,2)),n_1,0))=0,"",INDEX(a_1,MATCH(IF(--MID(TEXT(N(--MID(TEXT(I12,REPT(0,15)),10,3)),REPT(0,3)),2,2)&gt;19,--MID(TEXT(N(--MID(TEXT(I12,REPT(0,15)),10,3)),REPT(0,3)),3,1),--MID(TEXT(N(--MID(TEXT(I12,REPT(0,15)),10,3)),REPT(0,3)),2,2)),n_1,0)))&amp;IF(--MID(TEXT(N(--MID(TEXT(I12,REPT(0,15)),10,3)),REPT(0,3)),1,1)+IF(--MID(TEXT(N(--MID(TEXT(I12,REPT(0,15)),10,3)),REPT(0,3)),2,1)&gt;1,--MID(TEXT(N(--MID(TEXT(I12,REPT(0,15)),10,3)),REPT(0,3)),2,1),0)+IF(--MID(TEXT(N(--MID(TEXT(I12,REPT(0,15)),10,3)),REPT(0,3)),2,2)&gt;19,--MID(TEXT(N(--MID(TEXT(I12,REPT(0,15)),10,3)),REPT(0,3)),3,1),--MID(TEXT(N(--MID(TEXT(I12,REPT(0,15)),10,3)),REPT(0,3)),2,2))=0,""," ribu ")),"satu ribu"," seribu "),"satu ratus"," seratus "),"satu puluh"," sepuluh "))&amp;" "&amp;TRIM(SUBSTITUTE(SUBSTITUTE(SUBSTITUTE(TRIM(IF(INDEX(a_1,MATCH(--MID(TEXT(N(--MID(TEXT(I12,REPT(0,15)),13,3)),REPT(0,3)),1,1),n_1,0))=0,"",INDEX(a_1,MATCH(--MID(TEXT(N(--MID(TEXT(I12,REPT(0,15)),13,3)),REPT(0,3)),1,1),n_1,0))&amp;" ratus ")&amp;IF(INDEX(a_1,MATCH(IF(--MID(TEXT(N(--MID(TEXT(I12,REPT(0,15)),13,3)),REPT(0,3)),2,1)&gt;1,--MID(TEXT(N(--MID(TEXT(I12,REPT(0,15)),13,3)),REPT(0,3)),2,1),0),n_1,0))=0,"",INDEX(a_1,MATCH(IF(--MID(TEXT(N(--MID(TEXT(I12,REPT(0,15)),13,3)),REPT(0,3)),2,1)&gt;1,--MID(TEXT(N(--MID(TEXT(I12,REPT(0,15)),13,3)),REPT(0,3)),2,1),0),n_1,0))&amp;" puluh ")&amp;IF(INDEX(a_1,MATCH(IF(--MID(TEXT(N(--MID(TEXT(I12,REPT(0,15)),13,3)),REPT(0,3)),2,2)&gt;19,--MID(TEXT(N(--MID(TEXT(I12,REPT(0,15)),13,3)),REPT(0,3)),3,1),--MID(TEXT(N(--MID(TEXT(I12,REPT(0,15)),13,3)),REPT(0,3)),2,2)),n_1,0))=0,"",INDEX(a_1,MATCH(IF(--MID(TEXT(N(--MID(TEXT(I12,REPT(0,15)),13,3)),REPT(0,3)),2,2)&gt;19,--MID(TEXT(N(--MID(TEXT(I12,REPT(0,15)),13,3)),REPT(0,3)),3,1),--MID(TEXT(N(--MID(TEXT(I12,REPT(0,15)),13,3)),REPT(0,3)),2,2)),n_1,0)))),"satu ribu"," seribu "),"satu ratus"," seratus "),"satu puluh"," sepuluh "))),"")</f>
        <v xml:space="preserve">    Lima Belas</v>
      </c>
      <c r="K12" s="146" t="str">
        <f>IF(LEN(I12),IF(I12&gt;=$I$7+10,"BAIK SEKALI",IF(I12&gt;=$I$7,"BAIK ",IF(I12&gt;=$I$7-10,"CUKUP",IF(I12&gt;=$I$7-20,"KURANG",IF(I12&lt;=$I$7-20,"KURANG SEKALI"))))),"")</f>
        <v>KURANG SEKALI</v>
      </c>
      <c r="L12" s="184">
        <f>COUNTIF($H$12:$H$47,"&gt;"&amp;$H12)+COUNTIFS($H$12:$H$47,$H12,$B$12:$B$47,"&lt;"&amp;$B12)+COUNTIFS($H$12:$H$47,$H12,$B$12:$B$47,$B12,$F$12:$F$47,"&lt;"&amp;$F12)+COUNTIFS($H$12:$H$47,$H12,$B$12:$B$47,$B12,$F$12:$F$47,$F12,$D$12:$D$47,"&lt;"&amp;$D12)+1</f>
        <v>28</v>
      </c>
      <c r="N12" t="s">
        <v>129</v>
      </c>
    </row>
    <row r="13" spans="1:15" x14ac:dyDescent="0.25">
      <c r="A13" s="54">
        <v>2</v>
      </c>
      <c r="B13" s="309">
        <f>IF(LEN($G13),VLOOKUP($G13,HASIL!$B$10:$AZ$219,COLUMN(),0),"")</f>
        <v>44173.326585648101</v>
      </c>
      <c r="C13" s="310"/>
      <c r="D13" s="207">
        <f>IF(LEN($G13),VLOOKUP($G13,HASIL!$B$10:$AZ$219,COLUMN(),0),"")</f>
        <v>44173.329178240703</v>
      </c>
      <c r="E13" s="207"/>
      <c r="F13" s="178">
        <f>IF(LEN($G13),VLOOKUP($G13,HASIL!$B$10:$AZ$219,COLUMN(),0),"")</f>
        <v>44173.329178240703</v>
      </c>
      <c r="G13" s="144" t="str">
        <f>IFERROR(INDEX(HASIL!$B$10:$B$219,MATCH(SMALL(HASIL!$BB$10:$BB$219,ROW(A2)),HASIL!$BB$10:$BB$219,0)),"")</f>
        <v>AKHMAD SYAHPUTRA</v>
      </c>
      <c r="H13" s="145">
        <f>IF(LEN($G13),VLOOKUP($G13,HASIL!$B$10:$AZ$219,49,0),"")</f>
        <v>15</v>
      </c>
      <c r="I13" s="145">
        <f t="shared" ref="I13:I47" si="1">H13</f>
        <v>15</v>
      </c>
      <c r="J13" s="147" t="str">
        <f t="shared" si="0"/>
        <v xml:space="preserve">    Lima Belas</v>
      </c>
      <c r="K13" s="146" t="str">
        <f t="shared" ref="K13:K47" si="2">IF(LEN(I13),IF(I13&gt;=$I$7+10,"BAIK SEKALI",IF(I13&gt;=$I$7,"BAIK ",IF(I13&gt;=$I$7-10,"CUKUP",IF(I13&gt;=$I$7-20,"KURANG",IF(I13&lt;=$I$7-20,"KURANG SEKALI"))))),"")</f>
        <v>KURANG SEKALI</v>
      </c>
      <c r="L13" s="184">
        <f>COUNTIF($H$12:$H$47,"&gt;"&amp;$H13)+COUNTIFS($H$12:$H$47,$H13,$B$12:$B$47,"&lt;"&amp;$B13)+COUNTIFS($H$12:$H$47,$H13,$B$12:$B$47,$B13,$F$12:$F$47,"&lt;"&amp;$F13)+COUNTIFS($H$12:$H$47,$H13,$B$12:$B$47,$B13,$F$12:$F$47,$F13,$D$12:$D$47,"&lt;"&amp;$D13)+1</f>
        <v>28</v>
      </c>
      <c r="N13" t="s">
        <v>130</v>
      </c>
    </row>
    <row r="14" spans="1:15" x14ac:dyDescent="0.25">
      <c r="A14" s="54">
        <v>3</v>
      </c>
      <c r="B14" s="207">
        <f>IF(LEN($G14),VLOOKUP($G14,HASIL!$B$10:$AZ$219,COLUMN(),0),"")</f>
        <v>44173.316909722198</v>
      </c>
      <c r="C14" s="207"/>
      <c r="D14" s="207">
        <f>IF(LEN($G14),VLOOKUP($G14,HASIL!$B$10:$AZ$219,COLUMN(),0),"")</f>
        <v>44173.342743055597</v>
      </c>
      <c r="E14" s="207"/>
      <c r="F14" s="178">
        <f>IF(LEN($G14),VLOOKUP($G14,HASIL!$B$10:$AZ$219,COLUMN(),0),"")</f>
        <v>44173.342743055597</v>
      </c>
      <c r="G14" s="144" t="str">
        <f>IFERROR(INDEX(HASIL!$B$10:$B$219,MATCH(SMALL(HASIL!$BB$10:$BB$219,ROW(A3)),HASIL!$BB$10:$BB$219,0)),"")</f>
        <v>BAGAS HARYANTO</v>
      </c>
      <c r="H14" s="145">
        <f>IF(LEN($G14),VLOOKUP($G14,HASIL!$B$10:$AZ$219,49,0),"")</f>
        <v>50</v>
      </c>
      <c r="I14" s="145">
        <f t="shared" si="1"/>
        <v>50</v>
      </c>
      <c r="J14" s="147" t="str">
        <f t="shared" si="0"/>
        <v xml:space="preserve">    Lima Puluh</v>
      </c>
      <c r="K14" s="146" t="str">
        <f t="shared" si="2"/>
        <v>KURANG SEKALI</v>
      </c>
      <c r="L14" s="184">
        <f t="shared" ref="L14:L47" si="3">COUNTIF($H$12:$H$47,"&gt;"&amp;$H14)+COUNTIFS($H$12:$H$47,$H14,$B$12:$B$47,"&lt;"&amp;$B14)+COUNTIFS($H$12:$H$47,$H14,$B$12:$B$47,$B14,$F$12:$F$47,"&lt;"&amp;$F14)+COUNTIFS($H$12:$H$47,$H14,$B$12:$B$47,$B14,$F$12:$F$47,$F14,$D$12:$D$47,"&lt;"&amp;$D14)+1</f>
        <v>5</v>
      </c>
    </row>
    <row r="15" spans="1:15" x14ac:dyDescent="0.25">
      <c r="A15" s="54">
        <v>4</v>
      </c>
      <c r="B15" s="207">
        <f>IF(LEN($G15),VLOOKUP($G15,HASIL!$B$10:$AZ$219,COLUMN(),0),"")</f>
        <v>44173.316909722198</v>
      </c>
      <c r="C15" s="207"/>
      <c r="D15" s="207">
        <f>IF(LEN($G15),VLOOKUP($G15,HASIL!$B$10:$AZ$219,COLUMN(),0),"")</f>
        <v>44173.342743055597</v>
      </c>
      <c r="E15" s="207"/>
      <c r="F15" s="178">
        <f>IF(LEN($G15),VLOOKUP($G15,HASIL!$B$10:$AZ$219,COLUMN(),0),"")</f>
        <v>44173.342743055597</v>
      </c>
      <c r="G15" s="144" t="str">
        <f>IFERROR(INDEX(HASIL!$B$10:$B$219,MATCH(SMALL(HASIL!$BB$10:$BB$219,ROW(A4)),HASIL!$BB$10:$BB$219,0)),"")</f>
        <v>BAGAS HARYANTO</v>
      </c>
      <c r="H15" s="145">
        <f>IF(LEN($G15),VLOOKUP($G15,HASIL!$B$10:$AZ$219,49,0),"")</f>
        <v>50</v>
      </c>
      <c r="I15" s="145">
        <f t="shared" si="1"/>
        <v>50</v>
      </c>
      <c r="J15" s="147" t="str">
        <f t="shared" si="0"/>
        <v xml:space="preserve">    Lima Puluh</v>
      </c>
      <c r="K15" s="146" t="str">
        <f t="shared" si="2"/>
        <v>KURANG SEKALI</v>
      </c>
      <c r="L15" s="184">
        <f t="shared" si="3"/>
        <v>5</v>
      </c>
    </row>
    <row r="16" spans="1:15" x14ac:dyDescent="0.25">
      <c r="A16" s="54">
        <v>5</v>
      </c>
      <c r="B16" s="207">
        <f>IF(LEN($G16),VLOOKUP($G16,HASIL!$B$10:$AZ$219,COLUMN(),0),"")</f>
        <v>44173.313587962999</v>
      </c>
      <c r="C16" s="207"/>
      <c r="D16" s="207">
        <f>IF(LEN($G16),VLOOKUP($G16,HASIL!$B$10:$AZ$219,COLUMN(),0),"")</f>
        <v>44173.3268171296</v>
      </c>
      <c r="E16" s="207"/>
      <c r="F16" s="178">
        <f>IF(LEN($G16),VLOOKUP($G16,HASIL!$B$10:$AZ$219,COLUMN(),0),"")</f>
        <v>44173.3268171296</v>
      </c>
      <c r="G16" s="144" t="str">
        <f>IFERROR(INDEX(HASIL!$B$10:$B$219,MATCH(SMALL(HASIL!$BB$10:$BB$219,ROW(A5)),HASIL!$BB$10:$BB$219,0)),"")</f>
        <v>ERI PRANANDA</v>
      </c>
      <c r="H16" s="145">
        <f>IF(LEN($G16),VLOOKUP($G16,HASIL!$B$10:$AZ$219,49,0),"")</f>
        <v>20</v>
      </c>
      <c r="I16" s="145">
        <f t="shared" si="1"/>
        <v>20</v>
      </c>
      <c r="J16" s="147" t="str">
        <f t="shared" si="0"/>
        <v xml:space="preserve">    Dua Puluh</v>
      </c>
      <c r="K16" s="146" t="str">
        <f t="shared" si="2"/>
        <v>KURANG SEKALI</v>
      </c>
      <c r="L16" s="184">
        <f t="shared" si="3"/>
        <v>23</v>
      </c>
    </row>
    <row r="17" spans="1:14" x14ac:dyDescent="0.25">
      <c r="A17" s="54">
        <v>6</v>
      </c>
      <c r="B17" s="207">
        <f>IF(LEN($G17),VLOOKUP($G17,HASIL!$B$10:$AZ$219,COLUMN(),0),"")</f>
        <v>44173.313587962999</v>
      </c>
      <c r="C17" s="207"/>
      <c r="D17" s="207">
        <f>IF(LEN($G17),VLOOKUP($G17,HASIL!$B$10:$AZ$219,COLUMN(),0),"")</f>
        <v>44173.3268171296</v>
      </c>
      <c r="E17" s="207"/>
      <c r="F17" s="178">
        <f>IF(LEN($G17),VLOOKUP($G17,HASIL!$B$10:$AZ$219,COLUMN(),0),"")</f>
        <v>44173.3268171296</v>
      </c>
      <c r="G17" s="144" t="str">
        <f>IFERROR(INDEX(HASIL!$B$10:$B$219,MATCH(SMALL(HASIL!$BB$10:$BB$219,ROW(A6)),HASIL!$BB$10:$BB$219,0)),"")</f>
        <v>ERI PRANANDA</v>
      </c>
      <c r="H17" s="145">
        <f>IF(LEN($G17),VLOOKUP($G17,HASIL!$B$10:$AZ$219,49,0),"")</f>
        <v>20</v>
      </c>
      <c r="I17" s="145">
        <f t="shared" si="1"/>
        <v>20</v>
      </c>
      <c r="J17" s="147" t="str">
        <f t="shared" si="0"/>
        <v xml:space="preserve">    Dua Puluh</v>
      </c>
      <c r="K17" s="146" t="str">
        <f t="shared" si="2"/>
        <v>KURANG SEKALI</v>
      </c>
      <c r="L17" s="184">
        <f t="shared" si="3"/>
        <v>23</v>
      </c>
    </row>
    <row r="18" spans="1:14" x14ac:dyDescent="0.25">
      <c r="A18" s="54">
        <v>7</v>
      </c>
      <c r="B18" s="207">
        <f>IF(LEN($G18),VLOOKUP($G18,HASIL!$B$10:$AZ$219,COLUMN(),0),"")</f>
        <v>44173.3129976852</v>
      </c>
      <c r="C18" s="207"/>
      <c r="D18" s="207">
        <f>IF(LEN($G18),VLOOKUP($G18,HASIL!$B$10:$AZ$219,COLUMN(),0),"")</f>
        <v>44173.337349537003</v>
      </c>
      <c r="E18" s="207"/>
      <c r="F18" s="178">
        <f>IF(LEN($G18),VLOOKUP($G18,HASIL!$B$10:$AZ$219,COLUMN(),0),"")</f>
        <v>44173.337349537003</v>
      </c>
      <c r="G18" s="144" t="str">
        <f>IFERROR(INDEX(HASIL!$B$10:$B$219,MATCH(SMALL(HASIL!$BB$10:$BB$219,ROW(A7)),HASIL!$BB$10:$BB$219,0)),"")</f>
        <v>FEBBY PRIANSYAH</v>
      </c>
      <c r="H18" s="145">
        <f>IF(LEN($G18),VLOOKUP($G18,HASIL!$B$10:$AZ$219,49,0),"")</f>
        <v>80</v>
      </c>
      <c r="I18" s="145">
        <f t="shared" si="1"/>
        <v>80</v>
      </c>
      <c r="J18" s="147" t="str">
        <f t="shared" si="0"/>
        <v xml:space="preserve">    Delapan Puluh</v>
      </c>
      <c r="K18" s="146" t="str">
        <f t="shared" si="2"/>
        <v xml:space="preserve">BAIK </v>
      </c>
      <c r="L18" s="184">
        <f t="shared" si="3"/>
        <v>1</v>
      </c>
      <c r="N18" s="185" t="s">
        <v>318</v>
      </c>
    </row>
    <row r="19" spans="1:14" x14ac:dyDescent="0.25">
      <c r="A19" s="54">
        <v>8</v>
      </c>
      <c r="B19" s="207">
        <f>IF(LEN($G19),VLOOKUP($G19,HASIL!$B$10:$AZ$219,COLUMN(),0),"")</f>
        <v>44173.316307870402</v>
      </c>
      <c r="C19" s="207"/>
      <c r="D19" s="207">
        <f>IF(LEN($G19),VLOOKUP($G19,HASIL!$B$10:$AZ$219,COLUMN(),0),"")</f>
        <v>44173.334479166697</v>
      </c>
      <c r="E19" s="207"/>
      <c r="F19" s="178">
        <f>IF(LEN($G19),VLOOKUP($G19,HASIL!$B$10:$AZ$219,COLUMN(),0),"")</f>
        <v>44173.334479166697</v>
      </c>
      <c r="G19" s="144" t="str">
        <f>IFERROR(INDEX(HASIL!$B$10:$B$219,MATCH(SMALL(HASIL!$BB$10:$BB$219,ROW(A8)),HASIL!$BB$10:$BB$219,0)),"")</f>
        <v>ILHAM ILHAM</v>
      </c>
      <c r="H19" s="145">
        <f>IF(LEN($G19),VLOOKUP($G19,HASIL!$B$10:$AZ$219,49,0),"")</f>
        <v>30</v>
      </c>
      <c r="I19" s="145">
        <f t="shared" si="1"/>
        <v>30</v>
      </c>
      <c r="J19" s="147" t="str">
        <f t="shared" si="0"/>
        <v xml:space="preserve">    Tiga Puluh</v>
      </c>
      <c r="K19" s="146" t="str">
        <f t="shared" si="2"/>
        <v>KURANG SEKALI</v>
      </c>
      <c r="L19" s="184">
        <f t="shared" si="3"/>
        <v>18</v>
      </c>
    </row>
    <row r="20" spans="1:14" x14ac:dyDescent="0.25">
      <c r="A20" s="54">
        <v>9</v>
      </c>
      <c r="B20" s="207">
        <f>IF(LEN($G20),VLOOKUP($G20,HASIL!$B$10:$AZ$219,COLUMN(),0),"")</f>
        <v>44173.315023148098</v>
      </c>
      <c r="C20" s="207"/>
      <c r="D20" s="207">
        <f>IF(LEN($G20),VLOOKUP($G20,HASIL!$B$10:$AZ$219,COLUMN(),0),"")</f>
        <v>44173.335196759297</v>
      </c>
      <c r="E20" s="207"/>
      <c r="F20" s="178">
        <f>IF(LEN($G20),VLOOKUP($G20,HASIL!$B$10:$AZ$219,COLUMN(),0),"")</f>
        <v>44173.335196759297</v>
      </c>
      <c r="G20" s="144" t="str">
        <f>IFERROR(INDEX(HASIL!$B$10:$B$219,MATCH(SMALL(HASIL!$BB$10:$BB$219,ROW(A9)),HASIL!$BB$10:$BB$219,0)),"")</f>
        <v>KARINA KARINA</v>
      </c>
      <c r="H20" s="145">
        <f>IF(LEN($G20),VLOOKUP($G20,HASIL!$B$10:$AZ$219,49,0),"")</f>
        <v>65</v>
      </c>
      <c r="I20" s="145">
        <f t="shared" si="1"/>
        <v>65</v>
      </c>
      <c r="J20" s="147" t="str">
        <f t="shared" si="0"/>
        <v xml:space="preserve">    Enam Puluh Lima</v>
      </c>
      <c r="K20" s="146" t="str">
        <f t="shared" si="2"/>
        <v>CUKUP</v>
      </c>
      <c r="L20" s="184">
        <f t="shared" si="3"/>
        <v>2</v>
      </c>
    </row>
    <row r="21" spans="1:14" x14ac:dyDescent="0.25">
      <c r="A21" s="54">
        <v>10</v>
      </c>
      <c r="B21" s="207">
        <f>IF(LEN($G21),VLOOKUP($G21,HASIL!$B$10:$AZ$219,COLUMN(),0),"")</f>
        <v>44173.320891203701</v>
      </c>
      <c r="C21" s="207"/>
      <c r="D21" s="207">
        <f>IF(LEN($G21),VLOOKUP($G21,HASIL!$B$10:$AZ$219,COLUMN(),0),"")</f>
        <v>44173.335312499999</v>
      </c>
      <c r="E21" s="207"/>
      <c r="F21" s="178">
        <f>IF(LEN($G21),VLOOKUP($G21,HASIL!$B$10:$AZ$219,COLUMN(),0),"")</f>
        <v>44173.335312499999</v>
      </c>
      <c r="G21" s="144" t="str">
        <f>IFERROR(INDEX(HASIL!$B$10:$B$219,MATCH(SMALL(HASIL!$BB$10:$BB$219,ROW(A10)),HASIL!$BB$10:$BB$219,0)),"")</f>
        <v>MUHAMMAD ARIADI</v>
      </c>
      <c r="H21" s="145">
        <f>IF(LEN($G21),VLOOKUP($G21,HASIL!$B$10:$AZ$219,49,0),"")</f>
        <v>30</v>
      </c>
      <c r="I21" s="145">
        <f t="shared" si="1"/>
        <v>30</v>
      </c>
      <c r="J21" s="147" t="str">
        <f t="shared" si="0"/>
        <v xml:space="preserve">    Tiga Puluh</v>
      </c>
      <c r="K21" s="146" t="str">
        <f t="shared" si="2"/>
        <v>KURANG SEKALI</v>
      </c>
      <c r="L21" s="184">
        <f t="shared" si="3"/>
        <v>19</v>
      </c>
    </row>
    <row r="22" spans="1:14" x14ac:dyDescent="0.25">
      <c r="A22" s="54">
        <v>11</v>
      </c>
      <c r="B22" s="207">
        <f>IF(LEN($G22),VLOOKUP($G22,HASIL!$B$10:$AZ$219,COLUMN(),0),"")</f>
        <v>44173.320891203701</v>
      </c>
      <c r="C22" s="207"/>
      <c r="D22" s="207">
        <f>IF(LEN($G22),VLOOKUP($G22,HASIL!$B$10:$AZ$219,COLUMN(),0),"")</f>
        <v>44173.335312499999</v>
      </c>
      <c r="E22" s="207"/>
      <c r="F22" s="178">
        <f>IF(LEN($G22),VLOOKUP($G22,HASIL!$B$10:$AZ$219,COLUMN(),0),"")</f>
        <v>44173.335312499999</v>
      </c>
      <c r="G22" s="144" t="str">
        <f>IFERROR(INDEX(HASIL!$B$10:$B$219,MATCH(SMALL(HASIL!$BB$10:$BB$219,ROW(A11)),HASIL!$BB$10:$BB$219,0)),"")</f>
        <v>MUHAMMAD ARIADI</v>
      </c>
      <c r="H22" s="145">
        <f>IF(LEN($G22),VLOOKUP($G22,HASIL!$B$10:$AZ$219,49,0),"")</f>
        <v>30</v>
      </c>
      <c r="I22" s="145">
        <f t="shared" si="1"/>
        <v>30</v>
      </c>
      <c r="J22" s="147" t="str">
        <f t="shared" si="0"/>
        <v xml:space="preserve">    Tiga Puluh</v>
      </c>
      <c r="K22" s="146" t="str">
        <f t="shared" si="2"/>
        <v>KURANG SEKALI</v>
      </c>
      <c r="L22" s="184">
        <f t="shared" si="3"/>
        <v>19</v>
      </c>
    </row>
    <row r="23" spans="1:14" x14ac:dyDescent="0.25">
      <c r="A23" s="54">
        <v>12</v>
      </c>
      <c r="B23" s="207">
        <f>IF(LEN($G23),VLOOKUP($G23,HASIL!$B$10:$AZ$219,COLUMN(),0),"")</f>
        <v>44173.320891203701</v>
      </c>
      <c r="C23" s="207"/>
      <c r="D23" s="207">
        <f>IF(LEN($G23),VLOOKUP($G23,HASIL!$B$10:$AZ$219,COLUMN(),0),"")</f>
        <v>44173.335312499999</v>
      </c>
      <c r="E23" s="207"/>
      <c r="F23" s="178">
        <f>IF(LEN($G23),VLOOKUP($G23,HASIL!$B$10:$AZ$219,COLUMN(),0),"")</f>
        <v>44173.335312499999</v>
      </c>
      <c r="G23" s="144" t="str">
        <f>IFERROR(INDEX(HASIL!$B$10:$B$219,MATCH(SMALL(HASIL!$BB$10:$BB$219,ROW(A12)),HASIL!$BB$10:$BB$219,0)),"")</f>
        <v>MUHAMMAD ARIADI</v>
      </c>
      <c r="H23" s="145">
        <f>IF(LEN($G23),VLOOKUP($G23,HASIL!$B$10:$AZ$219,49,0),"")</f>
        <v>30</v>
      </c>
      <c r="I23" s="145">
        <f t="shared" si="1"/>
        <v>30</v>
      </c>
      <c r="J23" s="147" t="str">
        <f t="shared" si="0"/>
        <v xml:space="preserve">    Tiga Puluh</v>
      </c>
      <c r="K23" s="146" t="str">
        <f t="shared" si="2"/>
        <v>KURANG SEKALI</v>
      </c>
      <c r="L23" s="184">
        <f t="shared" si="3"/>
        <v>19</v>
      </c>
    </row>
    <row r="24" spans="1:14" x14ac:dyDescent="0.25">
      <c r="A24" s="54">
        <v>13</v>
      </c>
      <c r="B24" s="207">
        <f>IF(LEN($G24),VLOOKUP($G24,HASIL!$B$10:$AZ$219,COLUMN(),0),"")</f>
        <v>44173.320891203701</v>
      </c>
      <c r="C24" s="207"/>
      <c r="D24" s="207">
        <f>IF(LEN($G24),VLOOKUP($G24,HASIL!$B$10:$AZ$219,COLUMN(),0),"")</f>
        <v>44173.335312499999</v>
      </c>
      <c r="E24" s="207"/>
      <c r="F24" s="178">
        <f>IF(LEN($G24),VLOOKUP($G24,HASIL!$B$10:$AZ$219,COLUMN(),0),"")</f>
        <v>44173.335312499999</v>
      </c>
      <c r="G24" s="144" t="str">
        <f>IFERROR(INDEX(HASIL!$B$10:$B$219,MATCH(SMALL(HASIL!$BB$10:$BB$219,ROW(A13)),HASIL!$BB$10:$BB$219,0)),"")</f>
        <v>MUHAMMAD ARIADI</v>
      </c>
      <c r="H24" s="145">
        <f>IF(LEN($G24),VLOOKUP($G24,HASIL!$B$10:$AZ$219,49,0),"")</f>
        <v>30</v>
      </c>
      <c r="I24" s="145">
        <f t="shared" si="1"/>
        <v>30</v>
      </c>
      <c r="J24" s="147" t="str">
        <f t="shared" si="0"/>
        <v xml:space="preserve">    Tiga Puluh</v>
      </c>
      <c r="K24" s="146" t="str">
        <f t="shared" si="2"/>
        <v>KURANG SEKALI</v>
      </c>
      <c r="L24" s="184">
        <f t="shared" si="3"/>
        <v>19</v>
      </c>
    </row>
    <row r="25" spans="1:14" x14ac:dyDescent="0.25">
      <c r="A25" s="54">
        <v>14</v>
      </c>
      <c r="B25" s="207">
        <f>IF(LEN($G25),VLOOKUP($G25,HASIL!$B$10:$AZ$219,COLUMN(),0),"")</f>
        <v>44173.342800925901</v>
      </c>
      <c r="C25" s="207"/>
      <c r="D25" s="207">
        <f>IF(LEN($G25),VLOOKUP($G25,HASIL!$B$10:$AZ$219,COLUMN(),0),"")</f>
        <v>44173.348159722198</v>
      </c>
      <c r="E25" s="207"/>
      <c r="F25" s="178">
        <f>IF(LEN($G25),VLOOKUP($G25,HASIL!$B$10:$AZ$219,COLUMN(),0),"")</f>
        <v>44173.348159722198</v>
      </c>
      <c r="G25" s="144" t="str">
        <f>IFERROR(INDEX(HASIL!$B$10:$B$219,MATCH(SMALL(HASIL!$BB$10:$BB$219,ROW(A14)),HASIL!$BB$10:$BB$219,0)),"")</f>
        <v>MUHAMMAD ILHAM</v>
      </c>
      <c r="H25" s="145">
        <f>IF(LEN($G25),VLOOKUP($G25,HASIL!$B$10:$AZ$219,49,0),"")</f>
        <v>35</v>
      </c>
      <c r="I25" s="145">
        <f t="shared" si="1"/>
        <v>35</v>
      </c>
      <c r="J25" s="147" t="str">
        <f t="shared" si="0"/>
        <v xml:space="preserve">    Tiga Puluh Lima</v>
      </c>
      <c r="K25" s="146" t="str">
        <f t="shared" si="2"/>
        <v>KURANG SEKALI</v>
      </c>
      <c r="L25" s="184">
        <f t="shared" si="3"/>
        <v>17</v>
      </c>
    </row>
    <row r="26" spans="1:14" x14ac:dyDescent="0.25">
      <c r="A26" s="54">
        <v>15</v>
      </c>
      <c r="B26" s="207">
        <f>IF(LEN($G26),VLOOKUP($G26,HASIL!$B$10:$AZ$219,COLUMN(),0),"")</f>
        <v>44173.325590277796</v>
      </c>
      <c r="C26" s="207"/>
      <c r="D26" s="207">
        <f>IF(LEN($G26),VLOOKUP($G26,HASIL!$B$10:$AZ$219,COLUMN(),0),"")</f>
        <v>44173.334525462997</v>
      </c>
      <c r="E26" s="207"/>
      <c r="F26" s="178">
        <f>IF(LEN($G26),VLOOKUP($G26,HASIL!$B$10:$AZ$219,COLUMN(),0),"")</f>
        <v>44173.334525462997</v>
      </c>
      <c r="G26" s="144" t="str">
        <f>IFERROR(INDEX(HASIL!$B$10:$B$219,MATCH(SMALL(HASIL!$BB$10:$BB$219,ROW(A15)),HASIL!$BB$10:$BB$219,0)),"")</f>
        <v>MUHAMMAD REZKY</v>
      </c>
      <c r="H26" s="145">
        <f>IF(LEN($G26),VLOOKUP($G26,HASIL!$B$10:$AZ$219,49,0),"")</f>
        <v>20</v>
      </c>
      <c r="I26" s="145">
        <f t="shared" si="1"/>
        <v>20</v>
      </c>
      <c r="J26" s="147" t="str">
        <f t="shared" si="0"/>
        <v xml:space="preserve">    Dua Puluh</v>
      </c>
      <c r="K26" s="146" t="str">
        <f t="shared" si="2"/>
        <v>KURANG SEKALI</v>
      </c>
      <c r="L26" s="184">
        <f t="shared" si="3"/>
        <v>25</v>
      </c>
    </row>
    <row r="27" spans="1:14" x14ac:dyDescent="0.25">
      <c r="A27" s="54">
        <v>16</v>
      </c>
      <c r="B27" s="207">
        <f>IF(LEN($G27),VLOOKUP($G27,HASIL!$B$10:$AZ$219,COLUMN(),0),"")</f>
        <v>44173.325590277796</v>
      </c>
      <c r="C27" s="207"/>
      <c r="D27" s="207">
        <f>IF(LEN($G27),VLOOKUP($G27,HASIL!$B$10:$AZ$219,COLUMN(),0),"")</f>
        <v>44173.334525462997</v>
      </c>
      <c r="E27" s="207"/>
      <c r="F27" s="178">
        <f>IF(LEN($G27),VLOOKUP($G27,HASIL!$B$10:$AZ$219,COLUMN(),0),"")</f>
        <v>44173.334525462997</v>
      </c>
      <c r="G27" s="144" t="str">
        <f>IFERROR(INDEX(HASIL!$B$10:$B$219,MATCH(SMALL(HASIL!$BB$10:$BB$219,ROW(A16)),HASIL!$BB$10:$BB$219,0)),"")</f>
        <v>MUHAMMAD REZKY</v>
      </c>
      <c r="H27" s="145">
        <f>IF(LEN($G27),VLOOKUP($G27,HASIL!$B$10:$AZ$219,49,0),"")</f>
        <v>20</v>
      </c>
      <c r="I27" s="145">
        <f t="shared" si="1"/>
        <v>20</v>
      </c>
      <c r="J27" s="147" t="str">
        <f t="shared" si="0"/>
        <v xml:space="preserve">    Dua Puluh</v>
      </c>
      <c r="K27" s="146" t="str">
        <f t="shared" si="2"/>
        <v>KURANG SEKALI</v>
      </c>
      <c r="L27" s="184">
        <f t="shared" si="3"/>
        <v>25</v>
      </c>
    </row>
    <row r="28" spans="1:14" x14ac:dyDescent="0.25">
      <c r="A28" s="54">
        <v>17</v>
      </c>
      <c r="B28" s="207">
        <f>IF(LEN($G28),VLOOKUP($G28,HASIL!$B$10:$AZ$219,COLUMN(),0),"")</f>
        <v>44173.331886574102</v>
      </c>
      <c r="C28" s="207"/>
      <c r="D28" s="207">
        <f>IF(LEN($G28),VLOOKUP($G28,HASIL!$B$10:$AZ$219,COLUMN(),0),"")</f>
        <v>44173.335995370398</v>
      </c>
      <c r="E28" s="207"/>
      <c r="F28" s="178">
        <f>IF(LEN($G28),VLOOKUP($G28,HASIL!$B$10:$AZ$219,COLUMN(),0),"")</f>
        <v>44173.335995370398</v>
      </c>
      <c r="G28" s="144" t="str">
        <f>IFERROR(INDEX(HASIL!$B$10:$B$219,MATCH(SMALL(HASIL!$BB$10:$BB$219,ROW(A17)),HASIL!$BB$10:$BB$219,0)),"")</f>
        <v>SITI AMINAH</v>
      </c>
      <c r="H28" s="145">
        <f>IF(LEN($G28),VLOOKUP($G28,HASIL!$B$10:$AZ$219,49,0),"")</f>
        <v>50</v>
      </c>
      <c r="I28" s="145">
        <f t="shared" si="1"/>
        <v>50</v>
      </c>
      <c r="J28" s="147" t="str">
        <f t="shared" si="0"/>
        <v xml:space="preserve">    Lima Puluh</v>
      </c>
      <c r="K28" s="146" t="str">
        <f t="shared" si="2"/>
        <v>KURANG SEKALI</v>
      </c>
      <c r="L28" s="184">
        <f t="shared" si="3"/>
        <v>7</v>
      </c>
    </row>
    <row r="29" spans="1:14" x14ac:dyDescent="0.25">
      <c r="A29" s="54">
        <v>18</v>
      </c>
      <c r="B29" s="207">
        <f>IF(LEN($G29),VLOOKUP($G29,HASIL!$B$10:$AZ$219,COLUMN(),0),"")</f>
        <v>44173.331886574102</v>
      </c>
      <c r="C29" s="207"/>
      <c r="D29" s="207">
        <f>IF(LEN($G29),VLOOKUP($G29,HASIL!$B$10:$AZ$219,COLUMN(),0),"")</f>
        <v>44173.335995370398</v>
      </c>
      <c r="E29" s="207"/>
      <c r="F29" s="178">
        <f>IF(LEN($G29),VLOOKUP($G29,HASIL!$B$10:$AZ$219,COLUMN(),0),"")</f>
        <v>44173.335995370398</v>
      </c>
      <c r="G29" s="144" t="str">
        <f>IFERROR(INDEX(HASIL!$B$10:$B$219,MATCH(SMALL(HASIL!$BB$10:$BB$219,ROW(A18)),HASIL!$BB$10:$BB$219,0)),"")</f>
        <v>SITI AMINAH</v>
      </c>
      <c r="H29" s="145">
        <f>IF(LEN($G29),VLOOKUP($G29,HASIL!$B$10:$AZ$219,49,0),"")</f>
        <v>50</v>
      </c>
      <c r="I29" s="145">
        <f t="shared" si="1"/>
        <v>50</v>
      </c>
      <c r="J29" s="147" t="str">
        <f t="shared" si="0"/>
        <v xml:space="preserve">    Lima Puluh</v>
      </c>
      <c r="K29" s="146" t="str">
        <f t="shared" si="2"/>
        <v>KURANG SEKALI</v>
      </c>
      <c r="L29" s="184">
        <f t="shared" si="3"/>
        <v>7</v>
      </c>
    </row>
    <row r="30" spans="1:14" x14ac:dyDescent="0.25">
      <c r="A30" s="54">
        <v>19</v>
      </c>
      <c r="B30" s="207">
        <f>IF(LEN($G30),VLOOKUP($G30,HASIL!$B$10:$AZ$219,COLUMN(),0),"")</f>
        <v>44173.331886574102</v>
      </c>
      <c r="C30" s="207"/>
      <c r="D30" s="207">
        <f>IF(LEN($G30),VLOOKUP($G30,HASIL!$B$10:$AZ$219,COLUMN(),0),"")</f>
        <v>44173.335995370398</v>
      </c>
      <c r="E30" s="207"/>
      <c r="F30" s="178">
        <f>IF(LEN($G30),VLOOKUP($G30,HASIL!$B$10:$AZ$219,COLUMN(),0),"")</f>
        <v>44173.335995370398</v>
      </c>
      <c r="G30" s="144" t="str">
        <f>IFERROR(INDEX(HASIL!$B$10:$B$219,MATCH(SMALL(HASIL!$BB$10:$BB$219,ROW(A19)),HASIL!$BB$10:$BB$219,0)),"")</f>
        <v>SITI AMINAH</v>
      </c>
      <c r="H30" s="145">
        <f>IF(LEN($G30),VLOOKUP($G30,HASIL!$B$10:$AZ$219,49,0),"")</f>
        <v>50</v>
      </c>
      <c r="I30" s="145">
        <f t="shared" si="1"/>
        <v>50</v>
      </c>
      <c r="J30" s="147" t="str">
        <f t="shared" si="0"/>
        <v xml:space="preserve">    Lima Puluh</v>
      </c>
      <c r="K30" s="146" t="str">
        <f t="shared" si="2"/>
        <v>KURANG SEKALI</v>
      </c>
      <c r="L30" s="184">
        <f t="shared" si="3"/>
        <v>7</v>
      </c>
    </row>
    <row r="31" spans="1:14" x14ac:dyDescent="0.25">
      <c r="A31" s="54">
        <v>20</v>
      </c>
      <c r="B31" s="207">
        <f>IF(LEN($G31),VLOOKUP($G31,HASIL!$B$10:$AZ$219,COLUMN(),0),"")</f>
        <v>44173.331886574102</v>
      </c>
      <c r="C31" s="207"/>
      <c r="D31" s="207">
        <f>IF(LEN($G31),VLOOKUP($G31,HASIL!$B$10:$AZ$219,COLUMN(),0),"")</f>
        <v>44173.335995370398</v>
      </c>
      <c r="E31" s="207"/>
      <c r="F31" s="178">
        <f>IF(LEN($G31),VLOOKUP($G31,HASIL!$B$10:$AZ$219,COLUMN(),0),"")</f>
        <v>44173.335995370398</v>
      </c>
      <c r="G31" s="144" t="str">
        <f>IFERROR(INDEX(HASIL!$B$10:$B$219,MATCH(SMALL(HASIL!$BB$10:$BB$219,ROW(A20)),HASIL!$BB$10:$BB$219,0)),"")</f>
        <v>SITI AMINAH</v>
      </c>
      <c r="H31" s="145">
        <f>IF(LEN($G31),VLOOKUP($G31,HASIL!$B$10:$AZ$219,49,0),"")</f>
        <v>50</v>
      </c>
      <c r="I31" s="145">
        <f t="shared" si="1"/>
        <v>50</v>
      </c>
      <c r="J31" s="147" t="str">
        <f t="shared" si="0"/>
        <v xml:space="preserve">    Lima Puluh</v>
      </c>
      <c r="K31" s="146" t="str">
        <f t="shared" si="2"/>
        <v>KURANG SEKALI</v>
      </c>
      <c r="L31" s="184">
        <f t="shared" si="3"/>
        <v>7</v>
      </c>
    </row>
    <row r="32" spans="1:14" x14ac:dyDescent="0.25">
      <c r="A32" s="54">
        <v>21</v>
      </c>
      <c r="B32" s="207">
        <f>IF(LEN($G32),VLOOKUP($G32,HASIL!$B$10:$AZ$219,COLUMN(),0),"")</f>
        <v>44173.331886574102</v>
      </c>
      <c r="C32" s="207"/>
      <c r="D32" s="207">
        <f>IF(LEN($G32),VLOOKUP($G32,HASIL!$B$10:$AZ$219,COLUMN(),0),"")</f>
        <v>44173.335995370398</v>
      </c>
      <c r="E32" s="207"/>
      <c r="F32" s="178">
        <f>IF(LEN($G32),VLOOKUP($G32,HASIL!$B$10:$AZ$219,COLUMN(),0),"")</f>
        <v>44173.335995370398</v>
      </c>
      <c r="G32" s="144" t="str">
        <f>IFERROR(INDEX(HASIL!$B$10:$B$219,MATCH(SMALL(HASIL!$BB$10:$BB$219,ROW(A21)),HASIL!$BB$10:$BB$219,0)),"")</f>
        <v>SITI AMINAH</v>
      </c>
      <c r="H32" s="145">
        <f>IF(LEN($G32),VLOOKUP($G32,HASIL!$B$10:$AZ$219,49,0),"")</f>
        <v>50</v>
      </c>
      <c r="I32" s="145">
        <f t="shared" si="1"/>
        <v>50</v>
      </c>
      <c r="J32" s="147" t="str">
        <f t="shared" si="0"/>
        <v xml:space="preserve">    Lima Puluh</v>
      </c>
      <c r="K32" s="146" t="str">
        <f t="shared" si="2"/>
        <v>KURANG SEKALI</v>
      </c>
      <c r="L32" s="184">
        <f t="shared" si="3"/>
        <v>7</v>
      </c>
    </row>
    <row r="33" spans="1:12" x14ac:dyDescent="0.25">
      <c r="A33" s="54">
        <v>22</v>
      </c>
      <c r="B33" s="207">
        <f>IF(LEN($G33),VLOOKUP($G33,HASIL!$B$10:$AZ$219,COLUMN(),0),"")</f>
        <v>44173.323043981502</v>
      </c>
      <c r="C33" s="207"/>
      <c r="D33" s="207">
        <f>IF(LEN($G33),VLOOKUP($G33,HASIL!$B$10:$AZ$219,COLUMN(),0),"")</f>
        <v>44173.326874999999</v>
      </c>
      <c r="E33" s="207"/>
      <c r="F33" s="178">
        <f>IF(LEN($G33),VLOOKUP($G33,HASIL!$B$10:$AZ$219,COLUMN(),0),"")</f>
        <v>44173.326874999999</v>
      </c>
      <c r="G33" s="144" t="str">
        <f>IFERROR(INDEX(HASIL!$B$10:$B$219,MATCH(SMALL(HASIL!$BB$10:$BB$219,ROW(A22)),HASIL!$BB$10:$BB$219,0)),"")</f>
        <v>SITI HARTINAH</v>
      </c>
      <c r="H33" s="145">
        <f>IF(LEN($G33),VLOOKUP($G33,HASIL!$B$10:$AZ$219,49,0),"")</f>
        <v>55</v>
      </c>
      <c r="I33" s="145">
        <f t="shared" si="1"/>
        <v>55</v>
      </c>
      <c r="J33" s="147" t="str">
        <f t="shared" si="0"/>
        <v xml:space="preserve">    Lima Puluh Lima</v>
      </c>
      <c r="K33" s="146" t="str">
        <f t="shared" si="2"/>
        <v>KURANG</v>
      </c>
      <c r="L33" s="184">
        <f t="shared" si="3"/>
        <v>3</v>
      </c>
    </row>
    <row r="34" spans="1:12" x14ac:dyDescent="0.25">
      <c r="A34" s="54">
        <v>23</v>
      </c>
      <c r="B34" s="207">
        <f>IF(LEN($G34),VLOOKUP($G34,HASIL!$B$10:$AZ$219,COLUMN(),0),"")</f>
        <v>44173.324733796297</v>
      </c>
      <c r="C34" s="207"/>
      <c r="D34" s="207">
        <f>IF(LEN($G34),VLOOKUP($G34,HASIL!$B$10:$AZ$219,COLUMN(),0),"")</f>
        <v>44173.336956018502</v>
      </c>
      <c r="E34" s="207"/>
      <c r="F34" s="178">
        <f>IF(LEN($G34),VLOOKUP($G34,HASIL!$B$10:$AZ$219,COLUMN(),0),"")</f>
        <v>44173.336956018502</v>
      </c>
      <c r="G34" s="144" t="str">
        <f>IFERROR(INDEX(HASIL!$B$10:$B$219,MATCH(SMALL(HASIL!$BB$10:$BB$219,ROW(A23)),HASIL!$BB$10:$BB$219,0)),"")</f>
        <v>SITI NURHALIZA</v>
      </c>
      <c r="H34" s="145">
        <f>IF(LEN($G34),VLOOKUP($G34,HASIL!$B$10:$AZ$219,49,0),"")</f>
        <v>35</v>
      </c>
      <c r="I34" s="145">
        <f t="shared" si="1"/>
        <v>35</v>
      </c>
      <c r="J34" s="147" t="str">
        <f t="shared" si="0"/>
        <v xml:space="preserve">    Tiga Puluh Lima</v>
      </c>
      <c r="K34" s="146" t="str">
        <f t="shared" si="2"/>
        <v>KURANG SEKALI</v>
      </c>
      <c r="L34" s="184">
        <f t="shared" si="3"/>
        <v>16</v>
      </c>
    </row>
    <row r="35" spans="1:12" x14ac:dyDescent="0.25">
      <c r="A35" s="54">
        <v>24</v>
      </c>
      <c r="B35" s="207">
        <f>IF(LEN($G35),VLOOKUP($G35,HASIL!$B$10:$AZ$219,COLUMN(),0),"")</f>
        <v>44173.314004629603</v>
      </c>
      <c r="C35" s="207"/>
      <c r="D35" s="207">
        <f>IF(LEN($G35),VLOOKUP($G35,HASIL!$B$10:$AZ$219,COLUMN(),0),"")</f>
        <v>44173.3415046296</v>
      </c>
      <c r="E35" s="207"/>
      <c r="F35" s="178">
        <f>IF(LEN($G35),VLOOKUP($G35,HASIL!$B$10:$AZ$219,COLUMN(),0),"")</f>
        <v>44173.3415046296</v>
      </c>
      <c r="G35" s="144" t="str">
        <f>IFERROR(INDEX(HASIL!$B$10:$B$219,MATCH(SMALL(HASIL!$BB$10:$BB$219,ROW(A24)),HASIL!$BB$10:$BB$219,0)),"")</f>
        <v>SYAFRADHA SYAFRADHA</v>
      </c>
      <c r="H35" s="145">
        <f>IF(LEN($G35),VLOOKUP($G35,HASIL!$B$10:$AZ$219,49,0),"")</f>
        <v>50</v>
      </c>
      <c r="I35" s="145">
        <f t="shared" si="1"/>
        <v>50</v>
      </c>
      <c r="J35" s="147" t="str">
        <f t="shared" si="0"/>
        <v xml:space="preserve">    Lima Puluh</v>
      </c>
      <c r="K35" s="146" t="str">
        <f t="shared" si="2"/>
        <v>KURANG SEKALI</v>
      </c>
      <c r="L35" s="184">
        <f t="shared" si="3"/>
        <v>4</v>
      </c>
    </row>
    <row r="36" spans="1:12" x14ac:dyDescent="0.25">
      <c r="A36" s="54">
        <v>25</v>
      </c>
      <c r="B36" s="207">
        <f>IF(LEN($G36),VLOOKUP($G36,HASIL!$B$10:$AZ$219,COLUMN(),0),"")</f>
        <v>44173.315393518496</v>
      </c>
      <c r="C36" s="207"/>
      <c r="D36" s="207">
        <f>IF(LEN($G36),VLOOKUP($G36,HASIL!$B$10:$AZ$219,COLUMN(),0),"")</f>
        <v>44173.327245370398</v>
      </c>
      <c r="E36" s="207"/>
      <c r="F36" s="178">
        <f>IF(LEN($G36),VLOOKUP($G36,HASIL!$B$10:$AZ$219,COLUMN(),0),"")</f>
        <v>44173.327245370398</v>
      </c>
      <c r="G36" s="144" t="str">
        <f>IFERROR(INDEX(HASIL!$B$10:$B$219,MATCH(SMALL(HASIL!$BB$10:$BB$219,ROW(A25)),HASIL!$BB$10:$BB$219,0)),"")</f>
        <v>YUHANA SAFITRI</v>
      </c>
      <c r="H36" s="145">
        <f>IF(LEN($G36),VLOOKUP($G36,HASIL!$B$10:$AZ$219,49,0),"")</f>
        <v>35</v>
      </c>
      <c r="I36" s="145">
        <f t="shared" si="1"/>
        <v>35</v>
      </c>
      <c r="J36" s="147" t="str">
        <f t="shared" si="0"/>
        <v xml:space="preserve">    Tiga Puluh Lima</v>
      </c>
      <c r="K36" s="146" t="str">
        <f t="shared" si="2"/>
        <v>KURANG SEKALI</v>
      </c>
      <c r="L36" s="184">
        <f t="shared" si="3"/>
        <v>12</v>
      </c>
    </row>
    <row r="37" spans="1:12" x14ac:dyDescent="0.25">
      <c r="A37" s="54">
        <v>26</v>
      </c>
      <c r="B37" s="207">
        <f>IF(LEN($G37),VLOOKUP($G37,HASIL!$B$10:$AZ$219,COLUMN(),0),"")</f>
        <v>44173.315393518496</v>
      </c>
      <c r="C37" s="207"/>
      <c r="D37" s="207">
        <f>IF(LEN($G37),VLOOKUP($G37,HASIL!$B$10:$AZ$219,COLUMN(),0),"")</f>
        <v>44173.327245370398</v>
      </c>
      <c r="E37" s="207"/>
      <c r="F37" s="178">
        <f>IF(LEN($G37),VLOOKUP($G37,HASIL!$B$10:$AZ$219,COLUMN(),0),"")</f>
        <v>44173.327245370398</v>
      </c>
      <c r="G37" s="144" t="str">
        <f>IFERROR(INDEX(HASIL!$B$10:$B$219,MATCH(SMALL(HASIL!$BB$10:$BB$219,ROW(A26)),HASIL!$BB$10:$BB$219,0)),"")</f>
        <v>YUHANA SAFITRI</v>
      </c>
      <c r="H37" s="145">
        <f>IF(LEN($G37),VLOOKUP($G37,HASIL!$B$10:$AZ$219,49,0),"")</f>
        <v>35</v>
      </c>
      <c r="I37" s="145">
        <f t="shared" si="1"/>
        <v>35</v>
      </c>
      <c r="J37" s="147" t="str">
        <f t="shared" si="0"/>
        <v xml:space="preserve">    Tiga Puluh Lima</v>
      </c>
      <c r="K37" s="146" t="str">
        <f t="shared" si="2"/>
        <v>KURANG SEKALI</v>
      </c>
      <c r="L37" s="184">
        <f t="shared" si="3"/>
        <v>12</v>
      </c>
    </row>
    <row r="38" spans="1:12" x14ac:dyDescent="0.25">
      <c r="A38" s="54">
        <v>27</v>
      </c>
      <c r="B38" s="207">
        <f>IF(LEN($G38),VLOOKUP($G38,HASIL!$B$10:$AZ$219,COLUMN(),0),"")</f>
        <v>44173.315393518496</v>
      </c>
      <c r="C38" s="207"/>
      <c r="D38" s="207">
        <f>IF(LEN($G38),VLOOKUP($G38,HASIL!$B$10:$AZ$219,COLUMN(),0),"")</f>
        <v>44173.327245370398</v>
      </c>
      <c r="E38" s="207"/>
      <c r="F38" s="178">
        <f>IF(LEN($G38),VLOOKUP($G38,HASIL!$B$10:$AZ$219,COLUMN(),0),"")</f>
        <v>44173.327245370398</v>
      </c>
      <c r="G38" s="144" t="str">
        <f>IFERROR(INDEX(HASIL!$B$10:$B$219,MATCH(SMALL(HASIL!$BB$10:$BB$219,ROW(A27)),HASIL!$BB$10:$BB$219,0)),"")</f>
        <v>YUHANA SAFITRI</v>
      </c>
      <c r="H38" s="145">
        <f>IF(LEN($G38),VLOOKUP($G38,HASIL!$B$10:$AZ$219,49,0),"")</f>
        <v>35</v>
      </c>
      <c r="I38" s="145">
        <f t="shared" si="1"/>
        <v>35</v>
      </c>
      <c r="J38" s="147" t="str">
        <f t="shared" si="0"/>
        <v xml:space="preserve">    Tiga Puluh Lima</v>
      </c>
      <c r="K38" s="146" t="str">
        <f t="shared" si="2"/>
        <v>KURANG SEKALI</v>
      </c>
      <c r="L38" s="184">
        <f t="shared" si="3"/>
        <v>12</v>
      </c>
    </row>
    <row r="39" spans="1:12" x14ac:dyDescent="0.25">
      <c r="A39" s="54">
        <v>28</v>
      </c>
      <c r="B39" s="207">
        <f>IF(LEN($G39),VLOOKUP($G39,HASIL!$B$10:$AZ$219,COLUMN(),0),"")</f>
        <v>44173.315393518496</v>
      </c>
      <c r="C39" s="207"/>
      <c r="D39" s="207">
        <f>IF(LEN($G39),VLOOKUP($G39,HASIL!$B$10:$AZ$219,COLUMN(),0),"")</f>
        <v>44173.327245370398</v>
      </c>
      <c r="E39" s="207"/>
      <c r="F39" s="178">
        <f>IF(LEN($G39),VLOOKUP($G39,HASIL!$B$10:$AZ$219,COLUMN(),0),"")</f>
        <v>44173.327245370398</v>
      </c>
      <c r="G39" s="144" t="str">
        <f>IFERROR(INDEX(HASIL!$B$10:$B$219,MATCH(SMALL(HASIL!$BB$10:$BB$219,ROW(A28)),HASIL!$BB$10:$BB$219,0)),"")</f>
        <v>YUHANA SAFITRI</v>
      </c>
      <c r="H39" s="145">
        <f>IF(LEN($G39),VLOOKUP($G39,HASIL!$B$10:$AZ$219,49,0),"")</f>
        <v>35</v>
      </c>
      <c r="I39" s="145">
        <f t="shared" si="1"/>
        <v>35</v>
      </c>
      <c r="J39" s="147" t="str">
        <f t="shared" si="0"/>
        <v xml:space="preserve">    Tiga Puluh Lima</v>
      </c>
      <c r="K39" s="146" t="str">
        <f t="shared" si="2"/>
        <v>KURANG SEKALI</v>
      </c>
      <c r="L39" s="184">
        <f t="shared" si="3"/>
        <v>12</v>
      </c>
    </row>
    <row r="40" spans="1:12" x14ac:dyDescent="0.25">
      <c r="A40" s="54">
        <v>29</v>
      </c>
      <c r="B40" s="207">
        <f>IF(LEN($G40),VLOOKUP($G40,HASIL!$B$10:$AZ$219,COLUMN(),0),"")</f>
        <v>44173.314803240697</v>
      </c>
      <c r="C40" s="207"/>
      <c r="D40" s="207">
        <f>IF(LEN($G40),VLOOKUP($G40,HASIL!$B$10:$AZ$219,COLUMN(),0),"")</f>
        <v>44173.316481481503</v>
      </c>
      <c r="E40" s="207"/>
      <c r="F40" s="178">
        <f>IF(LEN($G40),VLOOKUP($G40,HASIL!$B$10:$AZ$219,COLUMN(),0),"")</f>
        <v>44173.316481481503</v>
      </c>
      <c r="G40" s="144" t="str">
        <f>IFERROR(INDEX(HASIL!$B$10:$B$219,MATCH(SMALL(HASIL!$BB$10:$BB$219,ROW(A29)),HASIL!$BB$10:$BB$219,0)),"")</f>
        <v>ZULKIFLI ZULKIFLI</v>
      </c>
      <c r="H40" s="145">
        <f>IF(LEN($G40),VLOOKUP($G40,HASIL!$B$10:$AZ$219,49,0),"")</f>
        <v>15</v>
      </c>
      <c r="I40" s="145">
        <f t="shared" si="1"/>
        <v>15</v>
      </c>
      <c r="J40" s="147" t="str">
        <f t="shared" si="0"/>
        <v xml:space="preserve">    Lima Belas</v>
      </c>
      <c r="K40" s="146" t="str">
        <f t="shared" si="2"/>
        <v>KURANG SEKALI</v>
      </c>
      <c r="L40" s="184">
        <f t="shared" si="3"/>
        <v>27</v>
      </c>
    </row>
    <row r="41" spans="1:12" x14ac:dyDescent="0.25">
      <c r="A41" s="54">
        <v>30</v>
      </c>
      <c r="B41" s="207" t="str">
        <f>IF(LEN($G41),VLOOKUP($G41,HASIL!$B$10:$AZ$219,COLUMN(),0),"")</f>
        <v/>
      </c>
      <c r="C41" s="207"/>
      <c r="D41" s="207" t="str">
        <f>IF(LEN($G41),VLOOKUP($G41,HASIL!$B$10:$AZ$219,COLUMN(),0),"")</f>
        <v/>
      </c>
      <c r="E41" s="207"/>
      <c r="F41" s="178" t="str">
        <f>IF(LEN($G41),VLOOKUP($G41,HASIL!$B$10:$AZ$219,COLUMN(),0),"")</f>
        <v/>
      </c>
      <c r="G41" s="144" t="str">
        <f>IFERROR(INDEX(HASIL!$B$10:$B$219,MATCH(SMALL(HASIL!$BB$10:$BB$219,ROW(A30)),HASIL!$BB$10:$BB$219,0)),"")</f>
        <v/>
      </c>
      <c r="H41" s="145" t="str">
        <f>IF(LEN($G41),VLOOKUP($G41,HASIL!$B$10:$AZ$219,49,0),"")</f>
        <v/>
      </c>
      <c r="I41" s="145" t="str">
        <f t="shared" si="1"/>
        <v/>
      </c>
      <c r="J41" s="147" t="str">
        <f t="shared" si="0"/>
        <v/>
      </c>
      <c r="K41" s="146" t="str">
        <f t="shared" si="2"/>
        <v/>
      </c>
      <c r="L41" s="184">
        <f t="shared" si="3"/>
        <v>1</v>
      </c>
    </row>
    <row r="42" spans="1:12" x14ac:dyDescent="0.25">
      <c r="A42" s="54">
        <v>31</v>
      </c>
      <c r="B42" s="207" t="str">
        <f>IF(LEN($G42),VLOOKUP($G42,HASIL!$B$10:$AZ$219,COLUMN(),0),"")</f>
        <v/>
      </c>
      <c r="C42" s="207"/>
      <c r="D42" s="207" t="str">
        <f>IF(LEN($G42),VLOOKUP($G42,HASIL!$B$10:$AZ$219,COLUMN(),0),"")</f>
        <v/>
      </c>
      <c r="E42" s="207"/>
      <c r="F42" s="178" t="str">
        <f>IF(LEN($G42),VLOOKUP($G42,HASIL!$B$10:$AZ$219,COLUMN(),0),"")</f>
        <v/>
      </c>
      <c r="G42" s="144" t="str">
        <f>IFERROR(INDEX(HASIL!$B$10:$B$219,MATCH(SMALL(HASIL!$BB$10:$BB$219,ROW(A31)),HASIL!$BB$10:$BB$219,0)),"")</f>
        <v/>
      </c>
      <c r="H42" s="145" t="str">
        <f>IF(LEN($G42),VLOOKUP($G42,HASIL!$B$10:$AZ$219,49,0),"")</f>
        <v/>
      </c>
      <c r="I42" s="145" t="str">
        <f t="shared" si="1"/>
        <v/>
      </c>
      <c r="J42" s="147" t="str">
        <f t="shared" si="0"/>
        <v/>
      </c>
      <c r="K42" s="146" t="str">
        <f t="shared" si="2"/>
        <v/>
      </c>
      <c r="L42" s="184">
        <f t="shared" si="3"/>
        <v>1</v>
      </c>
    </row>
    <row r="43" spans="1:12" x14ac:dyDescent="0.25">
      <c r="A43" s="54">
        <v>32</v>
      </c>
      <c r="B43" s="207" t="str">
        <f>IF(LEN($G43),VLOOKUP($G43,HASIL!$B$10:$AZ$219,COLUMN(),0),"")</f>
        <v/>
      </c>
      <c r="C43" s="207"/>
      <c r="D43" s="207" t="str">
        <f>IF(LEN($G43),VLOOKUP($G43,HASIL!$B$10:$AZ$219,COLUMN(),0),"")</f>
        <v/>
      </c>
      <c r="E43" s="207"/>
      <c r="F43" s="178" t="str">
        <f>IF(LEN($G43),VLOOKUP($G43,HASIL!$B$10:$AZ$219,COLUMN(),0),"")</f>
        <v/>
      </c>
      <c r="G43" s="144" t="str">
        <f>IFERROR(INDEX(HASIL!$B$10:$B$219,MATCH(SMALL(HASIL!$BB$10:$BB$219,ROW(A32)),HASIL!$BB$10:$BB$219,0)),"")</f>
        <v/>
      </c>
      <c r="H43" s="145" t="str">
        <f>IF(LEN($G43),VLOOKUP($G43,HASIL!$B$10:$AZ$219,49,0),"")</f>
        <v/>
      </c>
      <c r="I43" s="145" t="str">
        <f t="shared" si="1"/>
        <v/>
      </c>
      <c r="J43" s="147" t="str">
        <f t="shared" si="0"/>
        <v/>
      </c>
      <c r="K43" s="146" t="str">
        <f t="shared" si="2"/>
        <v/>
      </c>
      <c r="L43" s="184">
        <f t="shared" si="3"/>
        <v>1</v>
      </c>
    </row>
    <row r="44" spans="1:12" x14ac:dyDescent="0.25">
      <c r="A44" s="54">
        <v>33</v>
      </c>
      <c r="B44" s="207" t="str">
        <f>IF(LEN($G44),VLOOKUP($G44,HASIL!$B$10:$AZ$219,COLUMN(),0),"")</f>
        <v/>
      </c>
      <c r="C44" s="207"/>
      <c r="D44" s="207" t="str">
        <f>IF(LEN($G44),VLOOKUP($G44,HASIL!$B$10:$AZ$219,COLUMN(),0),"")</f>
        <v/>
      </c>
      <c r="E44" s="207"/>
      <c r="F44" s="178" t="str">
        <f>IF(LEN($G44),VLOOKUP($G44,HASIL!$B$10:$AZ$219,COLUMN(),0),"")</f>
        <v/>
      </c>
      <c r="G44" s="144" t="str">
        <f>IFERROR(INDEX(HASIL!$B$10:$B$219,MATCH(SMALL(HASIL!$BB$10:$BB$219,ROW(A33)),HASIL!$BB$10:$BB$219,0)),"")</f>
        <v/>
      </c>
      <c r="H44" s="145" t="str">
        <f>IF(LEN($G44),VLOOKUP($G44,HASIL!$B$10:$AZ$219,49,0),"")</f>
        <v/>
      </c>
      <c r="I44" s="145" t="str">
        <f t="shared" si="1"/>
        <v/>
      </c>
      <c r="J44" s="147" t="str">
        <f t="shared" si="0"/>
        <v/>
      </c>
      <c r="K44" s="146" t="str">
        <f t="shared" si="2"/>
        <v/>
      </c>
      <c r="L44" s="184">
        <f t="shared" si="3"/>
        <v>1</v>
      </c>
    </row>
    <row r="45" spans="1:12" x14ac:dyDescent="0.25">
      <c r="A45" s="54">
        <v>34</v>
      </c>
      <c r="B45" s="207" t="str">
        <f>IF(LEN($G45),VLOOKUP($G45,HASIL!$B$10:$AZ$219,COLUMN(),0),"")</f>
        <v/>
      </c>
      <c r="C45" s="207"/>
      <c r="D45" s="207" t="str">
        <f>IF(LEN($G45),VLOOKUP($G45,HASIL!$B$10:$AZ$219,COLUMN(),0),"")</f>
        <v/>
      </c>
      <c r="E45" s="207"/>
      <c r="F45" s="178" t="str">
        <f>IF(LEN($G45),VLOOKUP($G45,HASIL!$B$10:$AZ$219,COLUMN(),0),"")</f>
        <v/>
      </c>
      <c r="G45" s="144" t="str">
        <f>IFERROR(INDEX(HASIL!$B$10:$B$219,MATCH(SMALL(HASIL!$BB$10:$BB$219,ROW(A34)),HASIL!$BB$10:$BB$219,0)),"")</f>
        <v/>
      </c>
      <c r="H45" s="145" t="str">
        <f>IF(LEN($G45),VLOOKUP($G45,HASIL!$B$10:$AZ$219,49,0),"")</f>
        <v/>
      </c>
      <c r="I45" s="145" t="str">
        <f t="shared" si="1"/>
        <v/>
      </c>
      <c r="J45" s="147" t="str">
        <f t="shared" si="0"/>
        <v/>
      </c>
      <c r="K45" s="146" t="str">
        <f t="shared" si="2"/>
        <v/>
      </c>
      <c r="L45" s="184">
        <f t="shared" si="3"/>
        <v>1</v>
      </c>
    </row>
    <row r="46" spans="1:12" x14ac:dyDescent="0.25">
      <c r="A46" s="54">
        <v>35</v>
      </c>
      <c r="B46" s="207" t="str">
        <f>IF(LEN($G46),VLOOKUP($G46,HASIL!$B$10:$AZ$219,COLUMN(),0),"")</f>
        <v/>
      </c>
      <c r="C46" s="207"/>
      <c r="D46" s="207" t="str">
        <f>IF(LEN($G46),VLOOKUP($G46,HASIL!$B$10:$AZ$219,COLUMN(),0),"")</f>
        <v/>
      </c>
      <c r="E46" s="207"/>
      <c r="F46" s="178" t="str">
        <f>IF(LEN($G46),VLOOKUP($G46,HASIL!$B$10:$AZ$219,COLUMN(),0),"")</f>
        <v/>
      </c>
      <c r="G46" s="144" t="str">
        <f>IFERROR(INDEX(HASIL!$B$10:$B$219,MATCH(SMALL(HASIL!$BB$10:$BB$219,ROW(A35)),HASIL!$BB$10:$BB$219,0)),"")</f>
        <v/>
      </c>
      <c r="H46" s="145" t="str">
        <f>IF(LEN($G46),VLOOKUP($G46,HASIL!$B$10:$AZ$219,49,0),"")</f>
        <v/>
      </c>
      <c r="I46" s="145" t="str">
        <f t="shared" si="1"/>
        <v/>
      </c>
      <c r="J46" s="147" t="str">
        <f t="shared" si="0"/>
        <v/>
      </c>
      <c r="K46" s="146" t="str">
        <f t="shared" si="2"/>
        <v/>
      </c>
      <c r="L46" s="184">
        <f t="shared" si="3"/>
        <v>1</v>
      </c>
    </row>
    <row r="47" spans="1:12" x14ac:dyDescent="0.25">
      <c r="A47" s="54">
        <v>36</v>
      </c>
      <c r="B47" s="207" t="str">
        <f>IF(LEN($G47),VLOOKUP($G47,HASIL!$B$10:$AZ$219,COLUMN(),0),"")</f>
        <v/>
      </c>
      <c r="C47" s="207"/>
      <c r="D47" s="207" t="str">
        <f>IF(LEN($G47),VLOOKUP($G47,HASIL!$B$10:$AZ$219,COLUMN(),0),"")</f>
        <v/>
      </c>
      <c r="E47" s="207"/>
      <c r="F47" s="178" t="str">
        <f>IF(LEN($G47),VLOOKUP($G47,HASIL!$B$10:$AZ$219,COLUMN(),0),"")</f>
        <v/>
      </c>
      <c r="G47" s="144" t="str">
        <f>IFERROR(INDEX(HASIL!$B$10:$B$219,MATCH(SMALL(HASIL!$BB$10:$BB$219,ROW(A36)),HASIL!$BB$10:$BB$219,0)),"")</f>
        <v/>
      </c>
      <c r="H47" s="145" t="str">
        <f>IF(LEN($G47),VLOOKUP($G47,HASIL!$B$10:$AZ$219,49,0),"")</f>
        <v/>
      </c>
      <c r="I47" s="145" t="str">
        <f t="shared" si="1"/>
        <v/>
      </c>
      <c r="J47" s="147" t="str">
        <f t="shared" si="0"/>
        <v/>
      </c>
      <c r="K47" s="146" t="str">
        <f t="shared" si="2"/>
        <v/>
      </c>
      <c r="L47" s="184">
        <f t="shared" si="3"/>
        <v>1</v>
      </c>
    </row>
    <row r="48" spans="1:12" x14ac:dyDescent="0.25">
      <c r="A48" s="137"/>
      <c r="B48" s="138"/>
      <c r="C48" s="138"/>
      <c r="D48" s="138"/>
      <c r="E48" s="138"/>
      <c r="F48" s="148"/>
      <c r="G48" s="139"/>
      <c r="H48" s="139"/>
      <c r="I48" s="140"/>
      <c r="J48" s="141"/>
      <c r="K48" s="159"/>
    </row>
    <row r="49" spans="1:11" x14ac:dyDescent="0.25">
      <c r="F49" s="52"/>
      <c r="J49" s="152"/>
      <c r="K49" s="152"/>
    </row>
    <row r="50" spans="1:11" x14ac:dyDescent="0.25">
      <c r="B50" s="11" t="s">
        <v>95</v>
      </c>
      <c r="F50" s="52"/>
      <c r="I50" s="57" t="str">
        <f>'DATA GURU'!C31</f>
        <v>Kuala Tungkal, Desember 2020</v>
      </c>
      <c r="J50" s="152"/>
      <c r="K50" s="152"/>
    </row>
    <row r="51" spans="1:11" x14ac:dyDescent="0.25">
      <c r="B51" s="11" t="s">
        <v>94</v>
      </c>
      <c r="F51" s="52"/>
      <c r="J51" s="152"/>
      <c r="K51" s="152"/>
    </row>
    <row r="52" spans="1:11" x14ac:dyDescent="0.25">
      <c r="B52" s="11" t="str">
        <f>'DATA GURU'!C12</f>
        <v>SMA Negeri 2 Tanjungjabung Barat</v>
      </c>
      <c r="F52" s="52"/>
      <c r="I52" s="57" t="s">
        <v>11</v>
      </c>
      <c r="J52" s="152"/>
      <c r="K52" s="152"/>
    </row>
    <row r="53" spans="1:11" x14ac:dyDescent="0.25">
      <c r="A53" s="11"/>
      <c r="F53" s="52"/>
      <c r="I53" s="10"/>
      <c r="J53" s="152"/>
      <c r="K53" s="152"/>
    </row>
    <row r="54" spans="1:11" x14ac:dyDescent="0.25">
      <c r="A54" s="11"/>
      <c r="F54" s="52"/>
      <c r="I54" s="10"/>
      <c r="J54" s="152"/>
      <c r="K54" s="152"/>
    </row>
    <row r="55" spans="1:11" x14ac:dyDescent="0.25">
      <c r="A55" s="11"/>
      <c r="F55" s="52"/>
      <c r="J55" s="152"/>
      <c r="K55" s="152"/>
    </row>
    <row r="56" spans="1:11" x14ac:dyDescent="0.25">
      <c r="B56" s="12">
        <f>'DATA GURU'!C15</f>
        <v>0</v>
      </c>
      <c r="F56" s="52"/>
      <c r="I56" s="58">
        <f>'DATA GURU'!C28</f>
        <v>0</v>
      </c>
      <c r="J56" s="152"/>
      <c r="K56" s="152"/>
    </row>
    <row r="57" spans="1:11" x14ac:dyDescent="0.25">
      <c r="B57" t="s">
        <v>96</v>
      </c>
      <c r="C57">
        <f>'DATA GURU'!C16</f>
        <v>0</v>
      </c>
      <c r="F57" s="52"/>
      <c r="I57" t="s">
        <v>96</v>
      </c>
      <c r="J57" s="52">
        <f>'DATA GURU'!C29</f>
        <v>0</v>
      </c>
      <c r="K57" s="152"/>
    </row>
  </sheetData>
  <mergeCells count="85">
    <mergeCell ref="A1:L1"/>
    <mergeCell ref="I11:J11"/>
    <mergeCell ref="N3:N4"/>
    <mergeCell ref="A8:F8"/>
    <mergeCell ref="A9:A10"/>
    <mergeCell ref="G9:G10"/>
    <mergeCell ref="I9:J9"/>
    <mergeCell ref="K9:K10"/>
    <mergeCell ref="B9:F9"/>
    <mergeCell ref="B10:C10"/>
    <mergeCell ref="B11:F11"/>
    <mergeCell ref="D10:E10"/>
    <mergeCell ref="B12:C12"/>
    <mergeCell ref="D12:E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2:E32"/>
    <mergeCell ref="D33:E33"/>
    <mergeCell ref="D34:E34"/>
    <mergeCell ref="D25:E25"/>
    <mergeCell ref="D26:E26"/>
    <mergeCell ref="D27:E27"/>
    <mergeCell ref="D28:E28"/>
    <mergeCell ref="D29:E29"/>
    <mergeCell ref="D45:E45"/>
    <mergeCell ref="D46:E46"/>
    <mergeCell ref="D47:E47"/>
    <mergeCell ref="L9:L10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DATA GURU</vt:lpstr>
      <vt:lpstr>FORM 365</vt:lpstr>
      <vt:lpstr>HASIL</vt:lpstr>
      <vt:lpstr>EVALUASI</vt:lpstr>
      <vt:lpstr>NILAI PERINGKAT</vt:lpstr>
      <vt:lpstr>KELAS</vt:lpstr>
      <vt:lpstr>'DATA GURU'!Print_Area</vt:lpstr>
      <vt:lpstr>EVALUASI!Print_Area</vt:lpstr>
      <vt:lpstr>HASIL!Print_Area</vt:lpstr>
      <vt:lpstr>'NILAI PERINGKAT'!Print_Area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 asisyah</dc:creator>
  <cp:lastModifiedBy>HR</cp:lastModifiedBy>
  <cp:lastPrinted>2019-03-25T02:14:58Z</cp:lastPrinted>
  <dcterms:created xsi:type="dcterms:W3CDTF">2015-02-22T01:43:05Z</dcterms:created>
  <dcterms:modified xsi:type="dcterms:W3CDTF">2020-12-08T11:00:30Z</dcterms:modified>
</cp:coreProperties>
</file>